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<sst xmlns="http://schemas.openxmlformats.org/spreadsheetml/2006/main" count="410" uniqueCount="189">
  <si>
    <t>ПРИВАТНИЙ ПІДПРИЄМЕЦЬ - КИРНІС О.А.</t>
  </si>
  <si>
    <t>НАЙКРАЩІ В УКРАЇНІ ЦІНИ.</t>
  </si>
  <si>
    <t>Україна, 36040, м. Полтава,</t>
  </si>
  <si>
    <t>email: skyrnis@mail.ru; skyrnis@ukr.net.</t>
  </si>
  <si>
    <t>№</t>
  </si>
  <si>
    <t>п/п</t>
  </si>
  <si>
    <t>мм.</t>
  </si>
  <si>
    <t xml:space="preserve">         Private Firm „KYRNIS“</t>
  </si>
  <si>
    <t>Марка</t>
  </si>
  <si>
    <t>20</t>
  </si>
  <si>
    <t>25</t>
  </si>
  <si>
    <t>40</t>
  </si>
  <si>
    <t>50</t>
  </si>
  <si>
    <t>65</t>
  </si>
  <si>
    <t>ст.3</t>
  </si>
  <si>
    <r>
      <t xml:space="preserve">tel. mobil.: </t>
    </r>
    <r>
      <rPr>
        <sz val="12"/>
        <color indexed="10"/>
        <rFont val="Times New Roman"/>
        <family val="1"/>
      </rPr>
      <t>+38050-7530583</t>
    </r>
    <r>
      <rPr>
        <sz val="12"/>
        <color indexed="8"/>
        <rFont val="Times New Roman"/>
        <family val="1"/>
      </rPr>
      <t>; +38098-4054609;</t>
    </r>
  </si>
  <si>
    <t>4-15-40</t>
  </si>
  <si>
    <t>4-20-16</t>
  </si>
  <si>
    <t>4-20-25</t>
  </si>
  <si>
    <t>4-20-63</t>
  </si>
  <si>
    <t>7-20-100</t>
  </si>
  <si>
    <t>ст.20</t>
  </si>
  <si>
    <t>09Г2С</t>
  </si>
  <si>
    <t>4-25-16</t>
  </si>
  <si>
    <t>4-25-40</t>
  </si>
  <si>
    <t>4-25-63</t>
  </si>
  <si>
    <t>7-25-100</t>
  </si>
  <si>
    <t>4-40-16</t>
  </si>
  <si>
    <t>7-40-100</t>
  </si>
  <si>
    <t>4-50-16</t>
  </si>
  <si>
    <t>4-50-40</t>
  </si>
  <si>
    <t>4-50-63</t>
  </si>
  <si>
    <t>7-65-100</t>
  </si>
  <si>
    <t>7-150-100</t>
  </si>
  <si>
    <t>4-200-63</t>
  </si>
  <si>
    <t>20Х13</t>
  </si>
  <si>
    <t>Dy</t>
  </si>
  <si>
    <t>Dy15</t>
  </si>
  <si>
    <t>Dy20</t>
  </si>
  <si>
    <t>Dy25</t>
  </si>
  <si>
    <t>Dy32</t>
  </si>
  <si>
    <t>Dy40</t>
  </si>
  <si>
    <t>Dy50</t>
  </si>
  <si>
    <t>Dy65</t>
  </si>
  <si>
    <t>Dy80</t>
  </si>
  <si>
    <t>Dy100</t>
  </si>
  <si>
    <t>Dy125</t>
  </si>
  <si>
    <t>Dy150</t>
  </si>
  <si>
    <t>Dy200</t>
  </si>
  <si>
    <t>Dy250</t>
  </si>
  <si>
    <t>Dy300</t>
  </si>
  <si>
    <t>1-20-16</t>
  </si>
  <si>
    <t>12Х18Н10Т</t>
  </si>
  <si>
    <t>1-25-16</t>
  </si>
  <si>
    <t>DN32</t>
  </si>
  <si>
    <t>DN40</t>
  </si>
  <si>
    <t>DN50</t>
  </si>
  <si>
    <t>DN65</t>
  </si>
  <si>
    <t>DN80</t>
  </si>
  <si>
    <t>DN100</t>
  </si>
  <si>
    <t>DN200</t>
  </si>
  <si>
    <t>St37-2</t>
  </si>
  <si>
    <t>Комплект М12</t>
  </si>
  <si>
    <t>Комплект М16</t>
  </si>
  <si>
    <t>Комплект М20</t>
  </si>
  <si>
    <t>Комплект М24</t>
  </si>
  <si>
    <t>4х8</t>
  </si>
  <si>
    <t>8х16</t>
  </si>
  <si>
    <t>DN15</t>
  </si>
  <si>
    <t>DN25</t>
  </si>
  <si>
    <t>Ціни в грн. без ПДВ.</t>
  </si>
  <si>
    <t>сталі</t>
  </si>
  <si>
    <t>Замовлення</t>
  </si>
  <si>
    <r>
      <t>Фланці стальні приварні плоскі ДСТУ 12820-80 РУ 16 кг/см</t>
    </r>
    <r>
      <rPr>
        <b/>
        <i/>
        <sz val="8"/>
        <color indexed="8"/>
        <rFont val="Times New Roman"/>
        <family val="1"/>
      </rPr>
      <t>2</t>
    </r>
  </si>
  <si>
    <t>Фланці стальні приварні в стик (комірцеві), ДСТУ 12821-80 РУ 16-100 кг/см 2, Виконання по ДСТУ 12815-80.</t>
  </si>
  <si>
    <t>Фланці стальні приварні в стик (комірцеві), DIN2633…PN16</t>
  </si>
  <si>
    <t>Фланці стальні приварні в стик (комірцеві), DIN2637…PN100</t>
  </si>
  <si>
    <t>Фланці стальні приварні плоскі, DIN2576…PN10</t>
  </si>
  <si>
    <t>Прокладки стальні овального розтину по АТК 26-18-6-93</t>
  </si>
  <si>
    <t>Кріплення до фланців.</t>
  </si>
  <si>
    <t>2(3)-20-25</t>
  </si>
  <si>
    <t>2(3)-25-25</t>
  </si>
  <si>
    <t>2(3)-32-25</t>
  </si>
  <si>
    <t>2(3)-40-25</t>
  </si>
  <si>
    <t>2(3)-50-25</t>
  </si>
  <si>
    <t>ст.20.</t>
  </si>
  <si>
    <t>2(3)-80-25.</t>
  </si>
  <si>
    <t>2(3)-100-25.</t>
  </si>
  <si>
    <t>2(3)-125-25.</t>
  </si>
  <si>
    <t>2(3)-150-25.</t>
  </si>
  <si>
    <t>2(3)-200-25.</t>
  </si>
  <si>
    <t>2(3)-250-25.</t>
  </si>
  <si>
    <t>Фланці стальні приварні плоскі, NS2526…PN10</t>
  </si>
  <si>
    <t>DN250</t>
  </si>
  <si>
    <t>DN300</t>
  </si>
  <si>
    <t>DN350</t>
  </si>
  <si>
    <t>DN400</t>
  </si>
  <si>
    <t>DN450</t>
  </si>
  <si>
    <t>DN500</t>
  </si>
  <si>
    <t>Фланці стальні приварні плоскі, NS2527…PN16</t>
  </si>
  <si>
    <t>DN20</t>
  </si>
  <si>
    <t>DN125</t>
  </si>
  <si>
    <t>DN150</t>
  </si>
  <si>
    <t>Фланці стальні приварні плоскі, NS2529…PN40</t>
  </si>
  <si>
    <t>4-15-63</t>
  </si>
  <si>
    <t>2(3)-100-63.</t>
  </si>
  <si>
    <t>2(3)-80-63.</t>
  </si>
  <si>
    <t>2(3)-50-63</t>
  </si>
  <si>
    <t>Ду50 Ру1,6.</t>
  </si>
  <si>
    <t>Ду65 Ру1,6.</t>
  </si>
  <si>
    <t>Ду80 Ру1,6.</t>
  </si>
  <si>
    <t>Ду100 Ру1,6.</t>
  </si>
  <si>
    <t>Ду125 Ру1,6.</t>
  </si>
  <si>
    <t>Ду200 Ру1,6.</t>
  </si>
  <si>
    <t>Ду150 Ру1,6.</t>
  </si>
  <si>
    <t>Ду250 Ру1,6.</t>
  </si>
  <si>
    <t>Ду300 Ру1,6.</t>
  </si>
  <si>
    <t>ст.20 (09Г2С)</t>
  </si>
  <si>
    <t>вул. Кагамлика, 70</t>
  </si>
  <si>
    <t>1-50-63</t>
  </si>
  <si>
    <t>1-32-63</t>
  </si>
  <si>
    <t>1-40-6</t>
  </si>
  <si>
    <t>1-50-6</t>
  </si>
  <si>
    <t>1-65-6</t>
  </si>
  <si>
    <t>1-80-6</t>
  </si>
  <si>
    <t>1-100-6</t>
  </si>
  <si>
    <t>1-150-6</t>
  </si>
  <si>
    <t>1-200-6</t>
  </si>
  <si>
    <t>1-65-10</t>
  </si>
  <si>
    <t>1-50-10</t>
  </si>
  <si>
    <t>1-40-10</t>
  </si>
  <si>
    <t>1-80-10</t>
  </si>
  <si>
    <t>1-100-10</t>
  </si>
  <si>
    <t>1-150-10</t>
  </si>
  <si>
    <t>1-200-10</t>
  </si>
  <si>
    <t>1-100-16.</t>
  </si>
  <si>
    <t>1-40-16</t>
  </si>
  <si>
    <t>1-50-16</t>
  </si>
  <si>
    <t>1-80-16</t>
  </si>
  <si>
    <t>1-150-16</t>
  </si>
  <si>
    <t>2-50-40</t>
  </si>
  <si>
    <t>2-80-40</t>
  </si>
  <si>
    <t>2-100-40</t>
  </si>
  <si>
    <t>2-150-40</t>
  </si>
  <si>
    <t>1-250-2,5</t>
  </si>
  <si>
    <t>1-250-16</t>
  </si>
  <si>
    <t>2(3)-150-63.</t>
  </si>
  <si>
    <t>Dy400</t>
  </si>
  <si>
    <r>
      <t xml:space="preserve">tel: +38(0532) </t>
    </r>
    <r>
      <rPr>
        <sz val="12"/>
        <color indexed="10"/>
        <rFont val="Times New Roman"/>
        <family val="1"/>
      </rPr>
      <t>69-47-37</t>
    </r>
    <r>
      <rPr>
        <sz val="12"/>
        <color indexed="8"/>
        <rFont val="Times New Roman"/>
        <family val="1"/>
      </rPr>
      <t>; fax:+38(0352) 65-12-17;</t>
    </r>
  </si>
  <si>
    <t>Перехідники.</t>
  </si>
  <si>
    <t xml:space="preserve">Перехідниик </t>
  </si>
  <si>
    <t>манометру</t>
  </si>
  <si>
    <t>25(19)хG1/2"хМ12х1,5</t>
  </si>
  <si>
    <t>До 2000шт.</t>
  </si>
  <si>
    <t>До 5000шт.</t>
  </si>
  <si>
    <t>До 10000шт.</t>
  </si>
  <si>
    <t>Від 10000шт.</t>
  </si>
  <si>
    <r>
      <t>Фланці стальні приварні плоскі ДСТУ 12820-80 РУ 10 кг/см</t>
    </r>
    <r>
      <rPr>
        <b/>
        <i/>
        <sz val="8"/>
        <color indexed="8"/>
        <rFont val="Times New Roman"/>
        <family val="1"/>
      </rPr>
      <t>2</t>
    </r>
  </si>
  <si>
    <t>Колір покриття може бути білий (цинк).</t>
  </si>
  <si>
    <t xml:space="preserve">Клапан може бути покритий, як жовтим так і білим цинком, </t>
  </si>
  <si>
    <t>розміщення однієї з прокладок (кришка - корпус) теж обговорюється.</t>
  </si>
  <si>
    <t>50-150 шт.*(**)</t>
  </si>
  <si>
    <t>151 - 300 шт.*</t>
  </si>
  <si>
    <t>301 -500 шт.*</t>
  </si>
  <si>
    <t>від 500 шт.*</t>
  </si>
  <si>
    <t>* - від 50 (100, 150, 300, 500) штук, однієї позиції.</t>
  </si>
  <si>
    <t>** - ціни до 50 шт. обговорюються окремо.</t>
  </si>
  <si>
    <t>1-15-16</t>
  </si>
  <si>
    <t>4-32-16</t>
  </si>
  <si>
    <t>1-50-160</t>
  </si>
  <si>
    <t>3-80-63</t>
  </si>
  <si>
    <t>1-80-40</t>
  </si>
  <si>
    <t>1-100-63</t>
  </si>
  <si>
    <t>1-100-160.</t>
  </si>
  <si>
    <t>1-100-40</t>
  </si>
  <si>
    <t>1-125-40.</t>
  </si>
  <si>
    <t>1-150-160</t>
  </si>
  <si>
    <t>1-150-63.</t>
  </si>
  <si>
    <t>1-150-40</t>
  </si>
  <si>
    <t>51-150шт.</t>
  </si>
  <si>
    <t>151-300шт.</t>
  </si>
  <si>
    <t>від 301 шт.</t>
  </si>
  <si>
    <t>* - від 50 (100, 150, 300, 500 - стосується фланців) штук, однієї позиції.</t>
  </si>
  <si>
    <t>20-50шт.***</t>
  </si>
  <si>
    <t>*** - кількість і ціна для клапанів зворотніх.</t>
  </si>
  <si>
    <t>Ду40 Ру1,6.</t>
  </si>
  <si>
    <t>Клапан зворотній міжфланцевий WKP (кріпиться між фланцями трубопроводу).</t>
  </si>
  <si>
    <r>
      <t>Фланці стальні приварні плоскі ДСТУ 12820-80 РУ 6 кг/см</t>
    </r>
    <r>
      <rPr>
        <b/>
        <i/>
        <sz val="8"/>
        <color indexed="8"/>
        <rFont val="Times New Roman"/>
        <family val="1"/>
      </rPr>
      <t>2</t>
    </r>
  </si>
  <si>
    <t>Станом на25 березня.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</si>
</sst>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8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17"/>
      <name val="Times New Roman"/>
      <family val="1"/>
    </font>
    <font>
      <sz val="12"/>
      <color indexed="40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5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34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Fill="1" applyAlignment="1">
      <alignment/>
    </xf>
    <xf numFmtId="2" fontId="58" fillId="0" borderId="10" xfId="0" applyNumberFormat="1" applyFont="1" applyBorder="1" applyAlignment="1">
      <alignment/>
    </xf>
    <xf numFmtId="2" fontId="58" fillId="0" borderId="11" xfId="0" applyNumberFormat="1" applyFont="1" applyBorder="1" applyAlignment="1">
      <alignment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64" fillId="0" borderId="0" xfId="0" applyFont="1" applyAlignment="1">
      <alignment/>
    </xf>
    <xf numFmtId="1" fontId="58" fillId="0" borderId="14" xfId="0" applyNumberFormat="1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49" fontId="58" fillId="0" borderId="10" xfId="0" applyNumberFormat="1" applyFont="1" applyBorder="1" applyAlignment="1">
      <alignment horizontal="center"/>
    </xf>
    <xf numFmtId="49" fontId="58" fillId="0" borderId="11" xfId="0" applyNumberFormat="1" applyFont="1" applyBorder="1" applyAlignment="1">
      <alignment horizontal="center"/>
    </xf>
    <xf numFmtId="0" fontId="58" fillId="0" borderId="11" xfId="0" applyNumberFormat="1" applyFont="1" applyBorder="1" applyAlignment="1">
      <alignment horizontal="center"/>
    </xf>
    <xf numFmtId="0" fontId="58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0" fontId="58" fillId="35" borderId="17" xfId="0" applyFont="1" applyFill="1" applyBorder="1" applyAlignment="1">
      <alignment horizontal="center"/>
    </xf>
    <xf numFmtId="49" fontId="58" fillId="35" borderId="18" xfId="0" applyNumberFormat="1" applyFont="1" applyFill="1" applyBorder="1" applyAlignment="1">
      <alignment horizontal="center"/>
    </xf>
    <xf numFmtId="2" fontId="58" fillId="35" borderId="18" xfId="0" applyNumberFormat="1" applyFont="1" applyFill="1" applyBorder="1" applyAlignment="1">
      <alignment horizontal="center"/>
    </xf>
    <xf numFmtId="2" fontId="58" fillId="35" borderId="19" xfId="0" applyNumberFormat="1" applyFont="1" applyFill="1" applyBorder="1" applyAlignment="1">
      <alignment horizontal="center"/>
    </xf>
    <xf numFmtId="0" fontId="58" fillId="0" borderId="10" xfId="0" applyNumberFormat="1" applyFont="1" applyBorder="1" applyAlignment="1">
      <alignment horizontal="center"/>
    </xf>
    <xf numFmtId="0" fontId="66" fillId="0" borderId="20" xfId="0" applyFont="1" applyFill="1" applyBorder="1" applyAlignment="1">
      <alignment/>
    </xf>
    <xf numFmtId="2" fontId="58" fillId="0" borderId="21" xfId="0" applyNumberFormat="1" applyFont="1" applyBorder="1" applyAlignment="1">
      <alignment/>
    </xf>
    <xf numFmtId="2" fontId="58" fillId="0" borderId="22" xfId="0" applyNumberFormat="1" applyFont="1" applyBorder="1" applyAlignment="1">
      <alignment/>
    </xf>
    <xf numFmtId="1" fontId="58" fillId="0" borderId="23" xfId="0" applyNumberFormat="1" applyFont="1" applyBorder="1" applyAlignment="1">
      <alignment horizontal="center"/>
    </xf>
    <xf numFmtId="49" fontId="58" fillId="0" borderId="24" xfId="0" applyNumberFormat="1" applyFont="1" applyBorder="1" applyAlignment="1">
      <alignment horizontal="center"/>
    </xf>
    <xf numFmtId="0" fontId="58" fillId="0" borderId="24" xfId="0" applyNumberFormat="1" applyFont="1" applyBorder="1" applyAlignment="1">
      <alignment horizontal="center"/>
    </xf>
    <xf numFmtId="2" fontId="58" fillId="0" borderId="24" xfId="0" applyNumberFormat="1" applyFont="1" applyBorder="1" applyAlignment="1">
      <alignment/>
    </xf>
    <xf numFmtId="2" fontId="65" fillId="0" borderId="24" xfId="0" applyNumberFormat="1" applyFont="1" applyBorder="1" applyAlignment="1">
      <alignment/>
    </xf>
    <xf numFmtId="2" fontId="58" fillId="0" borderId="16" xfId="0" applyNumberFormat="1" applyFont="1" applyBorder="1" applyAlignment="1">
      <alignment/>
    </xf>
    <xf numFmtId="2" fontId="58" fillId="0" borderId="25" xfId="0" applyNumberFormat="1" applyFont="1" applyBorder="1" applyAlignment="1">
      <alignment/>
    </xf>
    <xf numFmtId="0" fontId="58" fillId="0" borderId="26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2" fontId="58" fillId="35" borderId="28" xfId="0" applyNumberFormat="1" applyFont="1" applyFill="1" applyBorder="1" applyAlignment="1">
      <alignment horizontal="center"/>
    </xf>
    <xf numFmtId="2" fontId="58" fillId="35" borderId="29" xfId="0" applyNumberFormat="1" applyFont="1" applyFill="1" applyBorder="1" applyAlignment="1">
      <alignment horizontal="center"/>
    </xf>
    <xf numFmtId="0" fontId="67" fillId="0" borderId="30" xfId="0" applyFont="1" applyBorder="1" applyAlignment="1">
      <alignment/>
    </xf>
    <xf numFmtId="0" fontId="67" fillId="0" borderId="0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49" fontId="68" fillId="35" borderId="18" xfId="0" applyNumberFormat="1" applyFont="1" applyFill="1" applyBorder="1" applyAlignment="1">
      <alignment horizontal="center"/>
    </xf>
    <xf numFmtId="1" fontId="58" fillId="0" borderId="14" xfId="0" applyNumberFormat="1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 horizontal="center"/>
    </xf>
    <xf numFmtId="2" fontId="58" fillId="0" borderId="10" xfId="0" applyNumberFormat="1" applyFont="1" applyFill="1" applyBorder="1" applyAlignment="1">
      <alignment/>
    </xf>
    <xf numFmtId="0" fontId="61" fillId="35" borderId="17" xfId="0" applyFont="1" applyFill="1" applyBorder="1" applyAlignment="1">
      <alignment horizontal="left"/>
    </xf>
    <xf numFmtId="0" fontId="61" fillId="35" borderId="17" xfId="0" applyFont="1" applyFill="1" applyBorder="1" applyAlignment="1">
      <alignment horizontal="center"/>
    </xf>
    <xf numFmtId="0" fontId="69" fillId="35" borderId="17" xfId="0" applyFont="1" applyFill="1" applyBorder="1" applyAlignment="1">
      <alignment horizontal="left"/>
    </xf>
    <xf numFmtId="0" fontId="70" fillId="0" borderId="1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71" fillId="0" borderId="0" xfId="0" applyFont="1" applyBorder="1" applyAlignment="1">
      <alignment horizontal="left"/>
    </xf>
    <xf numFmtId="0" fontId="71" fillId="0" borderId="0" xfId="0" applyFont="1" applyAlignment="1">
      <alignment/>
    </xf>
    <xf numFmtId="0" fontId="58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58" fillId="0" borderId="31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58" fillId="0" borderId="32" xfId="0" applyFont="1" applyBorder="1" applyAlignment="1">
      <alignment horizontal="center"/>
    </xf>
    <xf numFmtId="0" fontId="58" fillId="35" borderId="33" xfId="0" applyFont="1" applyFill="1" applyBorder="1" applyAlignment="1">
      <alignment horizontal="center"/>
    </xf>
    <xf numFmtId="49" fontId="58" fillId="35" borderId="28" xfId="0" applyNumberFormat="1" applyFont="1" applyFill="1" applyBorder="1" applyAlignment="1">
      <alignment horizontal="center"/>
    </xf>
    <xf numFmtId="49" fontId="61" fillId="35" borderId="28" xfId="0" applyNumberFormat="1" applyFont="1" applyFill="1" applyBorder="1" applyAlignment="1">
      <alignment horizontal="center"/>
    </xf>
    <xf numFmtId="2" fontId="58" fillId="0" borderId="29" xfId="0" applyNumberFormat="1" applyFont="1" applyBorder="1" applyAlignment="1">
      <alignment/>
    </xf>
    <xf numFmtId="49" fontId="70" fillId="0" borderId="10" xfId="0" applyNumberFormat="1" applyFont="1" applyBorder="1" applyAlignment="1">
      <alignment horizontal="center"/>
    </xf>
    <xf numFmtId="0" fontId="58" fillId="35" borderId="34" xfId="0" applyFont="1" applyFill="1" applyBorder="1" applyAlignment="1">
      <alignment horizontal="center"/>
    </xf>
    <xf numFmtId="49" fontId="58" fillId="35" borderId="35" xfId="0" applyNumberFormat="1" applyFont="1" applyFill="1" applyBorder="1" applyAlignment="1">
      <alignment horizontal="center"/>
    </xf>
    <xf numFmtId="49" fontId="61" fillId="35" borderId="35" xfId="0" applyNumberFormat="1" applyFont="1" applyFill="1" applyBorder="1" applyAlignment="1">
      <alignment horizontal="center"/>
    </xf>
    <xf numFmtId="1" fontId="58" fillId="0" borderId="36" xfId="0" applyNumberFormat="1" applyFont="1" applyBorder="1" applyAlignment="1">
      <alignment horizontal="center"/>
    </xf>
    <xf numFmtId="0" fontId="58" fillId="0" borderId="11" xfId="0" applyNumberFormat="1" applyFont="1" applyFill="1" applyBorder="1" applyAlignment="1">
      <alignment horizontal="center"/>
    </xf>
    <xf numFmtId="2" fontId="58" fillId="0" borderId="11" xfId="0" applyNumberFormat="1" applyFont="1" applyFill="1" applyBorder="1" applyAlignment="1">
      <alignment/>
    </xf>
    <xf numFmtId="2" fontId="58" fillId="0" borderId="21" xfId="0" applyNumberFormat="1" applyFont="1" applyFill="1" applyBorder="1" applyAlignment="1">
      <alignment/>
    </xf>
    <xf numFmtId="0" fontId="73" fillId="0" borderId="0" xfId="0" applyFont="1" applyAlignment="1">
      <alignment/>
    </xf>
    <xf numFmtId="49" fontId="61" fillId="35" borderId="18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/>
    </xf>
    <xf numFmtId="2" fontId="58" fillId="0" borderId="32" xfId="0" applyNumberFormat="1" applyFont="1" applyBorder="1" applyAlignment="1">
      <alignment/>
    </xf>
    <xf numFmtId="2" fontId="58" fillId="0" borderId="22" xfId="0" applyNumberFormat="1" applyFont="1" applyFill="1" applyBorder="1" applyAlignment="1">
      <alignment/>
    </xf>
    <xf numFmtId="49" fontId="61" fillId="0" borderId="17" xfId="0" applyNumberFormat="1" applyFont="1" applyFill="1" applyBorder="1" applyAlignment="1">
      <alignment horizontal="center"/>
    </xf>
    <xf numFmtId="49" fontId="61" fillId="0" borderId="18" xfId="0" applyNumberFormat="1" applyFont="1" applyFill="1" applyBorder="1" applyAlignment="1">
      <alignment horizontal="center"/>
    </xf>
    <xf numFmtId="49" fontId="67" fillId="0" borderId="10" xfId="0" applyNumberFormat="1" applyFont="1" applyFill="1" applyBorder="1" applyAlignment="1">
      <alignment horizontal="center"/>
    </xf>
    <xf numFmtId="1" fontId="58" fillId="0" borderId="10" xfId="0" applyNumberFormat="1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/>
    </xf>
    <xf numFmtId="49" fontId="5" fillId="36" borderId="10" xfId="0" applyNumberFormat="1" applyFont="1" applyFill="1" applyBorder="1" applyAlignment="1">
      <alignment horizontal="center"/>
    </xf>
    <xf numFmtId="2" fontId="5" fillId="36" borderId="11" xfId="0" applyNumberFormat="1" applyFont="1" applyFill="1" applyBorder="1" applyAlignment="1">
      <alignment/>
    </xf>
    <xf numFmtId="49" fontId="74" fillId="0" borderId="0" xfId="0" applyNumberFormat="1" applyFont="1" applyBorder="1" applyAlignment="1">
      <alignment horizontal="center" vertical="top" textRotation="180"/>
    </xf>
    <xf numFmtId="49" fontId="61" fillId="35" borderId="17" xfId="0" applyNumberFormat="1" applyFont="1" applyFill="1" applyBorder="1" applyAlignment="1">
      <alignment horizontal="center"/>
    </xf>
    <xf numFmtId="49" fontId="61" fillId="35" borderId="18" xfId="0" applyNumberFormat="1" applyFont="1" applyFill="1" applyBorder="1" applyAlignment="1">
      <alignment horizontal="center"/>
    </xf>
    <xf numFmtId="49" fontId="61" fillId="35" borderId="19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Рабочий прайс ВАРИАНТ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228600</xdr:rowOff>
    </xdr:from>
    <xdr:to>
      <xdr:col>6</xdr:col>
      <xdr:colOff>304800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28600"/>
          <a:ext cx="666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12</xdr:row>
      <xdr:rowOff>0</xdr:rowOff>
    </xdr:from>
    <xdr:to>
      <xdr:col>14</xdr:col>
      <xdr:colOff>104775</xdr:colOff>
      <xdr:row>29</xdr:row>
      <xdr:rowOff>0</xdr:rowOff>
    </xdr:to>
    <xdr:pic>
      <xdr:nvPicPr>
        <xdr:cNvPr id="2" name="Picture 90" descr="P6190003(1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2257425"/>
          <a:ext cx="44577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9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10.7109375" style="0" customWidth="1"/>
    <col min="2" max="2" width="19.7109375" style="0" customWidth="1"/>
    <col min="3" max="3" width="13.7109375" style="0" customWidth="1"/>
    <col min="4" max="7" width="12.7109375" style="0" customWidth="1"/>
    <col min="14" max="14" width="18.00390625" style="0" customWidth="1"/>
  </cols>
  <sheetData>
    <row r="1" spans="1:16" s="3" customFormat="1" ht="19.5" customHeight="1">
      <c r="A1" s="4" t="s">
        <v>0</v>
      </c>
      <c r="B1" s="2"/>
      <c r="C1" s="2"/>
      <c r="D1" s="2"/>
      <c r="E1" s="16" t="s">
        <v>1</v>
      </c>
      <c r="F1" s="2"/>
      <c r="G1" s="2"/>
      <c r="H1" s="11"/>
      <c r="I1" s="11"/>
      <c r="J1" s="2"/>
      <c r="K1" s="2"/>
      <c r="L1" s="2"/>
      <c r="M1" s="2"/>
      <c r="N1" s="2"/>
      <c r="O1" s="2"/>
      <c r="P1" s="2"/>
    </row>
    <row r="2" spans="1:16" ht="3" customHeight="1">
      <c r="A2" s="5"/>
      <c r="B2" s="5"/>
      <c r="C2" s="5"/>
      <c r="D2" s="5"/>
      <c r="E2" s="5"/>
      <c r="F2" s="5"/>
      <c r="G2" s="5"/>
      <c r="H2" s="6"/>
      <c r="I2" s="6"/>
      <c r="J2" s="1"/>
      <c r="K2" s="1"/>
      <c r="L2" s="1"/>
      <c r="M2" s="1"/>
      <c r="N2" s="1"/>
      <c r="O2" s="1"/>
      <c r="P2" s="1"/>
    </row>
    <row r="3" spans="1:16" ht="3" customHeight="1">
      <c r="A3" s="7"/>
      <c r="B3" s="7"/>
      <c r="C3" s="7"/>
      <c r="D3" s="7"/>
      <c r="E3" s="7"/>
      <c r="F3" s="7"/>
      <c r="G3" s="7"/>
      <c r="H3" s="6"/>
      <c r="I3" s="6"/>
      <c r="J3" s="1"/>
      <c r="K3" s="1"/>
      <c r="L3" s="1"/>
      <c r="M3" s="1"/>
      <c r="N3" s="1"/>
      <c r="O3" s="1"/>
      <c r="P3" s="1"/>
    </row>
    <row r="4" spans="1:16" ht="15.75">
      <c r="A4" s="8" t="s">
        <v>2</v>
      </c>
      <c r="B4" s="1"/>
      <c r="C4" s="1"/>
      <c r="D4" s="1"/>
      <c r="E4" s="1"/>
      <c r="F4" s="1"/>
      <c r="G4" s="1"/>
      <c r="H4" s="6"/>
      <c r="I4" s="6"/>
      <c r="J4" s="1"/>
      <c r="K4" s="1"/>
      <c r="L4" s="1"/>
      <c r="M4" s="1"/>
      <c r="N4" s="1"/>
      <c r="O4" s="1"/>
      <c r="P4" s="1"/>
    </row>
    <row r="5" spans="1:16" ht="15.75">
      <c r="A5" s="1" t="s">
        <v>118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1" t="s">
        <v>148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1" t="s">
        <v>15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1" t="s">
        <v>3</v>
      </c>
      <c r="B8" s="1"/>
      <c r="C8" s="1"/>
      <c r="D8" s="1"/>
      <c r="E8" s="1"/>
      <c r="F8" s="9" t="s">
        <v>7</v>
      </c>
      <c r="G8" s="9"/>
      <c r="H8" s="10"/>
      <c r="I8" s="1"/>
      <c r="J8" s="1"/>
      <c r="K8" s="1"/>
      <c r="L8" s="1"/>
      <c r="M8" s="1"/>
      <c r="N8" s="1"/>
      <c r="O8" s="1"/>
      <c r="P8" s="1"/>
    </row>
    <row r="9" spans="1:16" ht="15.75">
      <c r="A9" s="30"/>
      <c r="B9" s="30"/>
      <c r="C9" s="30"/>
      <c r="D9" s="30"/>
      <c r="E9" s="30"/>
      <c r="F9" s="30"/>
      <c r="G9" s="30"/>
      <c r="H9" s="10"/>
      <c r="I9" s="1"/>
      <c r="J9" s="1"/>
      <c r="K9" s="1"/>
      <c r="L9" s="1"/>
      <c r="M9" s="1"/>
      <c r="N9" s="1"/>
      <c r="O9" s="1"/>
      <c r="P9" s="1"/>
    </row>
    <row r="10" spans="1:16" ht="19.5" thickBot="1">
      <c r="A10" s="44" t="s">
        <v>70</v>
      </c>
      <c r="B10" s="10"/>
      <c r="C10" s="10"/>
      <c r="D10" s="10"/>
      <c r="E10" s="45" t="s">
        <v>188</v>
      </c>
      <c r="F10" s="10"/>
      <c r="G10" s="10"/>
      <c r="H10" s="10"/>
      <c r="I10" s="65" t="s">
        <v>182</v>
      </c>
      <c r="J10" s="1"/>
      <c r="K10" s="1"/>
      <c r="L10" s="1"/>
      <c r="M10" s="1"/>
      <c r="N10" s="1"/>
      <c r="O10" s="1"/>
      <c r="P10" s="1"/>
    </row>
    <row r="11" spans="1:16" ht="18.75" customHeight="1">
      <c r="A11" s="14" t="s">
        <v>4</v>
      </c>
      <c r="B11" s="15" t="s">
        <v>36</v>
      </c>
      <c r="C11" s="40" t="s">
        <v>8</v>
      </c>
      <c r="D11" s="15" t="s">
        <v>72</v>
      </c>
      <c r="E11" s="15" t="s">
        <v>72</v>
      </c>
      <c r="F11" s="15" t="s">
        <v>72</v>
      </c>
      <c r="G11" s="68" t="s">
        <v>72</v>
      </c>
      <c r="H11" s="97"/>
      <c r="I11" s="64" t="s">
        <v>166</v>
      </c>
      <c r="J11" s="1"/>
      <c r="K11" s="1"/>
      <c r="L11" s="1"/>
      <c r="M11" s="1"/>
      <c r="N11" s="1"/>
      <c r="O11" s="1"/>
      <c r="P11" s="1"/>
    </row>
    <row r="12" spans="1:16" ht="19.5" thickBot="1">
      <c r="A12" s="18" t="s">
        <v>5</v>
      </c>
      <c r="B12" s="19" t="s">
        <v>6</v>
      </c>
      <c r="C12" s="41" t="s">
        <v>71</v>
      </c>
      <c r="D12" s="69" t="s">
        <v>161</v>
      </c>
      <c r="E12" s="70" t="s">
        <v>162</v>
      </c>
      <c r="F12" s="70" t="s">
        <v>163</v>
      </c>
      <c r="G12" s="71" t="s">
        <v>164</v>
      </c>
      <c r="H12" s="97"/>
      <c r="I12" s="64" t="s">
        <v>184</v>
      </c>
      <c r="J12" s="1"/>
      <c r="K12" s="1"/>
      <c r="L12" s="1"/>
      <c r="M12" s="1"/>
      <c r="N12" s="1"/>
      <c r="O12" s="1"/>
      <c r="P12" s="1"/>
    </row>
    <row r="13" spans="1:12" ht="15.75">
      <c r="A13" s="98" t="s">
        <v>186</v>
      </c>
      <c r="B13" s="99"/>
      <c r="C13" s="99"/>
      <c r="D13" s="99"/>
      <c r="E13" s="99"/>
      <c r="F13" s="99"/>
      <c r="G13" s="100"/>
      <c r="H13" s="97"/>
      <c r="I13" s="10"/>
      <c r="J13" s="1"/>
      <c r="K13" s="1"/>
      <c r="L13" s="1"/>
    </row>
    <row r="14" spans="1:12" ht="15.75">
      <c r="A14" s="89"/>
      <c r="B14" s="90"/>
      <c r="C14" s="50"/>
      <c r="D14" s="91" t="s">
        <v>183</v>
      </c>
      <c r="E14" s="91" t="s">
        <v>179</v>
      </c>
      <c r="F14" s="91" t="s">
        <v>180</v>
      </c>
      <c r="G14" s="91" t="s">
        <v>181</v>
      </c>
      <c r="H14" s="97"/>
      <c r="I14" s="10"/>
      <c r="J14" s="1"/>
      <c r="K14" s="1"/>
      <c r="L14" s="1"/>
    </row>
    <row r="15" spans="1:12" ht="15.75">
      <c r="A15" s="17">
        <v>1</v>
      </c>
      <c r="B15" s="20" t="s">
        <v>185</v>
      </c>
      <c r="C15" s="55" t="s">
        <v>117</v>
      </c>
      <c r="D15" s="12">
        <v>67.91</v>
      </c>
      <c r="E15" s="46">
        <f>IF(D15="","",D15*0.975)</f>
        <v>66.21225</v>
      </c>
      <c r="F15" s="13">
        <f>IF(E15="","",D15*0.95)</f>
        <v>64.5145</v>
      </c>
      <c r="G15" s="31">
        <f>IF(F15="","",D15*0.9)</f>
        <v>61.119</v>
      </c>
      <c r="H15" s="97"/>
      <c r="I15" s="10"/>
      <c r="J15" s="1"/>
      <c r="K15" s="1"/>
      <c r="L15" s="1"/>
    </row>
    <row r="16" spans="1:12" ht="15.75">
      <c r="A16" s="17">
        <v>2</v>
      </c>
      <c r="B16" s="20" t="s">
        <v>108</v>
      </c>
      <c r="C16" s="55" t="s">
        <v>117</v>
      </c>
      <c r="D16" s="12">
        <v>78.23</v>
      </c>
      <c r="E16" s="46">
        <f>IF(D16="","",D16*0.975)</f>
        <v>76.27425000000001</v>
      </c>
      <c r="F16" s="13">
        <f>IF(E16="","",D16*0.95)</f>
        <v>74.3185</v>
      </c>
      <c r="G16" s="31">
        <f>IF(F16="","",D16*0.9)</f>
        <v>70.40700000000001</v>
      </c>
      <c r="H16" s="97"/>
      <c r="I16" s="10"/>
      <c r="J16" s="1"/>
      <c r="K16" s="1"/>
      <c r="L16" s="1"/>
    </row>
    <row r="17" spans="1:12" ht="15.75">
      <c r="A17" s="17">
        <v>3</v>
      </c>
      <c r="B17" s="20" t="s">
        <v>109</v>
      </c>
      <c r="C17" s="55" t="s">
        <v>117</v>
      </c>
      <c r="D17" s="12">
        <v>97.42</v>
      </c>
      <c r="E17" s="46">
        <f aca="true" t="shared" si="0" ref="E17:E23">IF(D17="","",D17*0.975)</f>
        <v>94.9845</v>
      </c>
      <c r="F17" s="13">
        <f aca="true" t="shared" si="1" ref="F17:F23">IF(E17="","",D17*0.95)</f>
        <v>92.54899999999999</v>
      </c>
      <c r="G17" s="31">
        <f aca="true" t="shared" si="2" ref="G17:G23">IF(F17="","",D17*0.9)</f>
        <v>87.678</v>
      </c>
      <c r="H17" s="97"/>
      <c r="I17" s="10"/>
      <c r="J17" s="1"/>
      <c r="K17" s="1"/>
      <c r="L17" s="1"/>
    </row>
    <row r="18" spans="1:12" ht="15.75">
      <c r="A18" s="17">
        <v>4</v>
      </c>
      <c r="B18" s="20" t="s">
        <v>110</v>
      </c>
      <c r="C18" s="55" t="s">
        <v>117</v>
      </c>
      <c r="D18" s="12">
        <v>121.08</v>
      </c>
      <c r="E18" s="46">
        <f t="shared" si="0"/>
        <v>118.053</v>
      </c>
      <c r="F18" s="13">
        <f t="shared" si="1"/>
        <v>115.026</v>
      </c>
      <c r="G18" s="31">
        <f t="shared" si="2"/>
        <v>108.972</v>
      </c>
      <c r="H18" s="97"/>
      <c r="I18" s="10"/>
      <c r="J18" s="1"/>
      <c r="K18" s="1"/>
      <c r="L18" s="1"/>
    </row>
    <row r="19" spans="1:12" ht="15.75">
      <c r="A19" s="17">
        <v>5</v>
      </c>
      <c r="B19" s="20" t="s">
        <v>111</v>
      </c>
      <c r="C19" s="55" t="s">
        <v>117</v>
      </c>
      <c r="D19" s="12">
        <v>157.12</v>
      </c>
      <c r="E19" s="46">
        <f t="shared" si="0"/>
        <v>153.192</v>
      </c>
      <c r="F19" s="13">
        <f t="shared" si="1"/>
        <v>149.264</v>
      </c>
      <c r="G19" s="31">
        <f t="shared" si="2"/>
        <v>141.40800000000002</v>
      </c>
      <c r="H19" s="97"/>
      <c r="I19" s="10"/>
      <c r="J19" s="1"/>
      <c r="K19" s="1"/>
      <c r="L19" s="1"/>
    </row>
    <row r="20" spans="1:12" ht="15.75">
      <c r="A20" s="17">
        <v>6</v>
      </c>
      <c r="B20" s="20" t="s">
        <v>112</v>
      </c>
      <c r="C20" s="55" t="s">
        <v>117</v>
      </c>
      <c r="D20" s="12">
        <v>209.77</v>
      </c>
      <c r="E20" s="46">
        <f t="shared" si="0"/>
        <v>204.52575000000002</v>
      </c>
      <c r="F20" s="13">
        <f t="shared" si="1"/>
        <v>199.2815</v>
      </c>
      <c r="G20" s="31">
        <f t="shared" si="2"/>
        <v>188.793</v>
      </c>
      <c r="H20" s="97"/>
      <c r="I20" s="10"/>
      <c r="J20" s="1"/>
      <c r="K20" s="1"/>
      <c r="L20" s="1"/>
    </row>
    <row r="21" spans="1:12" ht="15.75">
      <c r="A21" s="17">
        <v>7</v>
      </c>
      <c r="B21" s="20" t="s">
        <v>114</v>
      </c>
      <c r="C21" s="55" t="s">
        <v>117</v>
      </c>
      <c r="D21" s="12">
        <v>268.47</v>
      </c>
      <c r="E21" s="46">
        <f t="shared" si="0"/>
        <v>261.75825000000003</v>
      </c>
      <c r="F21" s="13">
        <f t="shared" si="1"/>
        <v>255.0465</v>
      </c>
      <c r="G21" s="31">
        <f t="shared" si="2"/>
        <v>241.62300000000002</v>
      </c>
      <c r="H21" s="97"/>
      <c r="I21" s="10"/>
      <c r="J21" s="1"/>
      <c r="K21" s="1"/>
      <c r="L21" s="1"/>
    </row>
    <row r="22" spans="1:12" ht="15.75">
      <c r="A22" s="17">
        <v>8</v>
      </c>
      <c r="B22" s="20" t="s">
        <v>113</v>
      </c>
      <c r="C22" s="55" t="s">
        <v>117</v>
      </c>
      <c r="D22" s="12">
        <v>394.02</v>
      </c>
      <c r="E22" s="46">
        <f t="shared" si="0"/>
        <v>384.16949999999997</v>
      </c>
      <c r="F22" s="13">
        <f t="shared" si="1"/>
        <v>374.31899999999996</v>
      </c>
      <c r="G22" s="31">
        <f t="shared" si="2"/>
        <v>354.618</v>
      </c>
      <c r="H22" s="97"/>
      <c r="I22" s="10"/>
      <c r="J22" s="1"/>
      <c r="K22" s="1"/>
      <c r="L22" s="1"/>
    </row>
    <row r="23" spans="1:12" ht="15.75">
      <c r="A23" s="17">
        <v>9</v>
      </c>
      <c r="B23" s="20" t="s">
        <v>115</v>
      </c>
      <c r="C23" s="55" t="s">
        <v>117</v>
      </c>
      <c r="D23" s="12">
        <v>524.15</v>
      </c>
      <c r="E23" s="46">
        <f t="shared" si="0"/>
        <v>511.04625</v>
      </c>
      <c r="F23" s="13">
        <f t="shared" si="1"/>
        <v>497.94249999999994</v>
      </c>
      <c r="G23" s="31">
        <f t="shared" si="2"/>
        <v>471.735</v>
      </c>
      <c r="H23" s="97"/>
      <c r="I23" s="10"/>
      <c r="J23" s="1"/>
      <c r="K23" s="1"/>
      <c r="L23" s="1"/>
    </row>
    <row r="24" spans="1:12" ht="15.75">
      <c r="A24" s="17">
        <v>10</v>
      </c>
      <c r="B24" s="20" t="s">
        <v>116</v>
      </c>
      <c r="C24" s="55" t="s">
        <v>117</v>
      </c>
      <c r="D24" s="12">
        <v>777.71</v>
      </c>
      <c r="E24" s="46">
        <f>IF(D24="","",D24*0.975)</f>
        <v>758.26725</v>
      </c>
      <c r="F24" s="13">
        <f>IF(E24="","",D24*0.95)</f>
        <v>738.8245</v>
      </c>
      <c r="G24" s="31">
        <f>IF(F24="","",D24*0.9)</f>
        <v>699.9390000000001</v>
      </c>
      <c r="H24" s="97"/>
      <c r="I24" s="10"/>
      <c r="J24" s="1"/>
      <c r="K24" s="1"/>
      <c r="L24" s="1"/>
    </row>
    <row r="25" spans="1:12" ht="15.75">
      <c r="A25" s="17"/>
      <c r="B25" s="20"/>
      <c r="C25" s="29"/>
      <c r="D25" s="12"/>
      <c r="E25" s="46">
        <f>IF(D25="","",D25*0.975)</f>
      </c>
      <c r="F25" s="13">
        <f>IF(E25="","",D25*0.95)</f>
      </c>
      <c r="G25" s="31">
        <f>IF(F25="","",D25*0.9)</f>
      </c>
      <c r="H25" s="97"/>
      <c r="I25" s="10"/>
      <c r="J25" s="1"/>
      <c r="K25" s="1"/>
      <c r="L25" s="1"/>
    </row>
    <row r="26" spans="1:12" ht="15.75">
      <c r="A26" s="101" t="s">
        <v>158</v>
      </c>
      <c r="B26" s="102"/>
      <c r="C26" s="102"/>
      <c r="D26" s="102"/>
      <c r="E26" s="102"/>
      <c r="F26" s="102"/>
      <c r="G26" s="103"/>
      <c r="H26" s="97"/>
      <c r="I26" s="10"/>
      <c r="J26" s="1"/>
      <c r="K26" s="1"/>
      <c r="L26" s="1"/>
    </row>
    <row r="27" spans="1:12" ht="15.75">
      <c r="A27" s="17"/>
      <c r="B27" s="20"/>
      <c r="C27" s="29"/>
      <c r="D27" s="12"/>
      <c r="E27" s="46">
        <f>IF(D27="","",D27*0.975)</f>
      </c>
      <c r="F27" s="13">
        <f>IF(E27="","",D27*0.95)</f>
      </c>
      <c r="G27" s="31">
        <f>IF(F27="","",D27*0.9)</f>
      </c>
      <c r="H27" s="97"/>
      <c r="I27" s="10"/>
      <c r="J27" s="1"/>
      <c r="K27" s="1"/>
      <c r="L27" s="1"/>
    </row>
    <row r="28" spans="1:12" ht="15.75">
      <c r="A28" s="17"/>
      <c r="B28" s="20"/>
      <c r="C28" s="29"/>
      <c r="D28" s="12"/>
      <c r="E28" s="46"/>
      <c r="F28" s="13"/>
      <c r="G28" s="31"/>
      <c r="H28" s="97"/>
      <c r="I28" s="10"/>
      <c r="J28" s="1"/>
      <c r="K28" s="1"/>
      <c r="L28" s="1"/>
    </row>
    <row r="29" spans="1:12" ht="15.75">
      <c r="A29" s="17"/>
      <c r="B29" s="20"/>
      <c r="C29" s="29"/>
      <c r="D29" s="12">
        <f>IF(E29="","",E29/1.2)</f>
      </c>
      <c r="E29" s="24"/>
      <c r="F29" s="13">
        <f>IF(G29="","",G29/1.2)</f>
      </c>
      <c r="G29" s="32"/>
      <c r="H29" s="97"/>
      <c r="I29" s="10"/>
      <c r="J29" s="1"/>
      <c r="K29" s="1"/>
      <c r="L29" s="1"/>
    </row>
    <row r="30" spans="1:16" ht="15.75">
      <c r="A30" s="17"/>
      <c r="B30" s="20"/>
      <c r="C30" s="29"/>
      <c r="D30" s="12">
        <f>IF(E30="","",E30/1.2)</f>
      </c>
      <c r="E30" s="24"/>
      <c r="F30" s="13">
        <f>IF(G30="","",G30/1.2)</f>
      </c>
      <c r="G30" s="32"/>
      <c r="H30" s="97"/>
      <c r="I30" s="10"/>
      <c r="J30" s="1"/>
      <c r="K30" s="1"/>
      <c r="L30" s="1"/>
      <c r="M30" s="1"/>
      <c r="N30" s="1"/>
      <c r="O30" s="1"/>
      <c r="P30" s="1"/>
    </row>
    <row r="31" spans="1:16" ht="16.5" thickBot="1">
      <c r="A31" s="33"/>
      <c r="B31" s="34"/>
      <c r="C31" s="35"/>
      <c r="D31" s="36">
        <f>IF(E31="","",E31/1.2)</f>
      </c>
      <c r="E31" s="37"/>
      <c r="F31" s="38">
        <f>IF(G31="","",G31/1.2)</f>
      </c>
      <c r="G31" s="39"/>
      <c r="H31" s="97"/>
      <c r="I31" s="10"/>
      <c r="J31" s="1"/>
      <c r="K31" s="1"/>
      <c r="L31" s="1"/>
      <c r="M31" s="1"/>
      <c r="N31" s="1"/>
      <c r="O31" s="1"/>
      <c r="P31" s="1"/>
    </row>
    <row r="32" spans="1:9" ht="15.75">
      <c r="A32" s="72"/>
      <c r="B32" s="73"/>
      <c r="C32" s="74" t="s">
        <v>149</v>
      </c>
      <c r="D32" s="42"/>
      <c r="E32" s="42"/>
      <c r="F32" s="42"/>
      <c r="G32" s="43"/>
      <c r="H32" s="97"/>
      <c r="I32" s="67"/>
    </row>
    <row r="33" spans="1:16" ht="15.75">
      <c r="A33" s="17">
        <v>1</v>
      </c>
      <c r="B33" s="20" t="s">
        <v>150</v>
      </c>
      <c r="C33" s="29"/>
      <c r="D33" s="12" t="s">
        <v>153</v>
      </c>
      <c r="E33" s="63" t="s">
        <v>154</v>
      </c>
      <c r="F33" s="12" t="s">
        <v>155</v>
      </c>
      <c r="G33" s="32" t="s">
        <v>156</v>
      </c>
      <c r="H33" s="97"/>
      <c r="I33" s="84" t="s">
        <v>159</v>
      </c>
      <c r="J33" s="1"/>
      <c r="K33" s="1"/>
      <c r="L33" s="1"/>
      <c r="M33" s="1"/>
      <c r="N33" s="1"/>
      <c r="O33" s="1"/>
      <c r="P33" s="1"/>
    </row>
    <row r="34" spans="1:16" ht="15.75">
      <c r="A34" s="17"/>
      <c r="B34" s="20" t="s">
        <v>151</v>
      </c>
      <c r="C34" s="29"/>
      <c r="D34" s="12"/>
      <c r="E34" s="24"/>
      <c r="F34" s="12"/>
      <c r="G34" s="75"/>
      <c r="H34" s="97"/>
      <c r="I34" s="84" t="s">
        <v>160</v>
      </c>
      <c r="J34" s="1"/>
      <c r="K34" s="1"/>
      <c r="L34" s="1"/>
      <c r="M34" s="1"/>
      <c r="N34" s="1"/>
      <c r="O34" s="1"/>
      <c r="P34" s="1"/>
    </row>
    <row r="35" spans="1:16" ht="15.75">
      <c r="A35" s="17"/>
      <c r="B35" s="76" t="s">
        <v>152</v>
      </c>
      <c r="C35" s="29" t="s">
        <v>21</v>
      </c>
      <c r="D35" s="12">
        <v>3.8</v>
      </c>
      <c r="E35" s="63">
        <v>3.6</v>
      </c>
      <c r="F35" s="12">
        <v>3.4</v>
      </c>
      <c r="G35" s="75">
        <v>3</v>
      </c>
      <c r="H35" s="97"/>
      <c r="I35" s="1"/>
      <c r="J35" s="1"/>
      <c r="K35" s="1"/>
      <c r="L35" s="1"/>
      <c r="M35" s="1"/>
      <c r="N35" s="1"/>
      <c r="O35" s="1"/>
      <c r="P35" s="1"/>
    </row>
    <row r="36" spans="1:16" ht="16.5" thickBot="1">
      <c r="A36" s="17"/>
      <c r="B36" s="20"/>
      <c r="C36" s="29"/>
      <c r="D36" s="12"/>
      <c r="E36" s="24"/>
      <c r="F36" s="12"/>
      <c r="G36" s="75"/>
      <c r="H36" s="97"/>
      <c r="I36" s="10"/>
      <c r="J36" s="1"/>
      <c r="K36" s="1"/>
      <c r="L36" s="1"/>
      <c r="M36" s="1"/>
      <c r="N36" s="1"/>
      <c r="O36" s="1"/>
      <c r="P36" s="1"/>
    </row>
    <row r="37" spans="1:16" ht="15.75">
      <c r="A37" s="77"/>
      <c r="B37" s="78"/>
      <c r="C37" s="79" t="s">
        <v>187</v>
      </c>
      <c r="D37" s="42"/>
      <c r="E37" s="42"/>
      <c r="F37" s="42"/>
      <c r="G37" s="43"/>
      <c r="H37" s="97"/>
      <c r="I37" s="10"/>
      <c r="J37" s="1"/>
      <c r="K37" s="1"/>
      <c r="L37" s="1"/>
      <c r="M37" s="1"/>
      <c r="N37" s="1"/>
      <c r="O37" s="1"/>
      <c r="P37" s="1"/>
    </row>
    <row r="38" spans="1:16" ht="15.75">
      <c r="A38" s="92">
        <v>1</v>
      </c>
      <c r="B38" s="20" t="s">
        <v>40</v>
      </c>
      <c r="C38" s="22" t="s">
        <v>14</v>
      </c>
      <c r="D38" s="13">
        <f>IF(G38="","",G38*1.075)</f>
        <v>14.1685</v>
      </c>
      <c r="E38" s="13">
        <f>IF(G38="","",G38*1.049)</f>
        <v>13.825819999999998</v>
      </c>
      <c r="F38" s="13">
        <f>IF(G38="","",G38*1.022)</f>
        <v>13.46996</v>
      </c>
      <c r="G38" s="31">
        <v>13.18</v>
      </c>
      <c r="H38" s="97"/>
      <c r="I38" s="10"/>
      <c r="J38" s="1"/>
      <c r="K38" s="1"/>
      <c r="L38" s="1"/>
      <c r="M38" s="1"/>
      <c r="N38" s="1"/>
      <c r="O38" s="1"/>
      <c r="P38" s="1"/>
    </row>
    <row r="39" spans="1:16" ht="15.75">
      <c r="A39" s="92">
        <v>2</v>
      </c>
      <c r="B39" s="20" t="s">
        <v>41</v>
      </c>
      <c r="C39" s="22" t="s">
        <v>14</v>
      </c>
      <c r="D39" s="13">
        <f>IF(G39="","",G39*1.075)</f>
        <v>16.7915</v>
      </c>
      <c r="E39" s="13">
        <f>IF(G39="","",G39*1.049)</f>
        <v>16.385379999999998</v>
      </c>
      <c r="F39" s="13">
        <f>IF(G39="","",G39*1.022)</f>
        <v>15.96364</v>
      </c>
      <c r="G39" s="31">
        <v>15.62</v>
      </c>
      <c r="H39" s="97"/>
      <c r="I39" s="10"/>
      <c r="J39" s="1"/>
      <c r="K39" s="1"/>
      <c r="L39" s="1"/>
      <c r="M39" s="1"/>
      <c r="N39" s="1"/>
      <c r="O39" s="1"/>
      <c r="P39" s="1"/>
    </row>
    <row r="40" spans="1:16" ht="15.75">
      <c r="A40" s="92"/>
      <c r="B40" s="20"/>
      <c r="C40" s="29"/>
      <c r="D40" s="12"/>
      <c r="E40" s="24"/>
      <c r="F40" s="12"/>
      <c r="G40" s="75"/>
      <c r="H40" s="97"/>
      <c r="I40" s="10"/>
      <c r="J40" s="1"/>
      <c r="K40" s="1"/>
      <c r="L40" s="1"/>
      <c r="M40" s="1"/>
      <c r="N40" s="1"/>
      <c r="O40" s="1"/>
      <c r="P40" s="1"/>
    </row>
    <row r="41" spans="1:10" ht="15.75">
      <c r="A41" s="72"/>
      <c r="B41" s="73"/>
      <c r="C41" s="74" t="s">
        <v>157</v>
      </c>
      <c r="D41" s="42"/>
      <c r="E41" s="42"/>
      <c r="F41" s="42"/>
      <c r="G41" s="43"/>
      <c r="H41" s="97"/>
      <c r="I41" s="1"/>
      <c r="J41" s="1"/>
    </row>
    <row r="42" spans="1:9" ht="15.75">
      <c r="A42" s="80">
        <v>1</v>
      </c>
      <c r="B42" s="21" t="s">
        <v>37</v>
      </c>
      <c r="C42" s="22" t="s">
        <v>14</v>
      </c>
      <c r="D42" s="13">
        <f>IF(G42="","",G42*1.075)</f>
        <v>9.03</v>
      </c>
      <c r="E42" s="13">
        <f>IF(G42="","",G42*1.049)</f>
        <v>8.8116</v>
      </c>
      <c r="F42" s="13">
        <f>IF(G42="","",G42*1.022)</f>
        <v>8.584800000000001</v>
      </c>
      <c r="G42" s="31">
        <v>8.4</v>
      </c>
      <c r="H42" s="97"/>
      <c r="I42" s="67"/>
    </row>
    <row r="43" spans="1:9" ht="15.75">
      <c r="A43" s="17">
        <f aca="true" t="shared" si="3" ref="A43:A55">IF(B42="","",A42+1)</f>
        <v>2</v>
      </c>
      <c r="B43" s="20" t="s">
        <v>38</v>
      </c>
      <c r="C43" s="22" t="s">
        <v>14</v>
      </c>
      <c r="D43" s="13">
        <f aca="true" t="shared" si="4" ref="D43:D55">IF(G43="","",G43*1.075)</f>
        <v>12.254999999999999</v>
      </c>
      <c r="E43" s="13">
        <f aca="true" t="shared" si="5" ref="E43:E55">IF(G43="","",G43*1.049)</f>
        <v>11.958599999999999</v>
      </c>
      <c r="F43" s="13">
        <f aca="true" t="shared" si="6" ref="F43:F55">IF(G43="","",G43*1.022)</f>
        <v>11.6508</v>
      </c>
      <c r="G43" s="31">
        <v>11.4</v>
      </c>
      <c r="H43" s="97"/>
      <c r="I43" s="67"/>
    </row>
    <row r="44" spans="1:9" ht="15.75">
      <c r="A44" s="17">
        <f t="shared" si="3"/>
        <v>3</v>
      </c>
      <c r="B44" s="20" t="s">
        <v>39</v>
      </c>
      <c r="C44" s="22" t="s">
        <v>14</v>
      </c>
      <c r="D44" s="13">
        <f t="shared" si="4"/>
        <v>17.415</v>
      </c>
      <c r="E44" s="13">
        <f t="shared" si="5"/>
        <v>16.993799999999997</v>
      </c>
      <c r="F44" s="13">
        <f t="shared" si="6"/>
        <v>16.5564</v>
      </c>
      <c r="G44" s="31">
        <v>16.2</v>
      </c>
      <c r="H44" s="97"/>
      <c r="I44" s="67"/>
    </row>
    <row r="45" spans="1:9" ht="15.75">
      <c r="A45" s="17">
        <f t="shared" si="3"/>
        <v>4</v>
      </c>
      <c r="B45" s="20" t="s">
        <v>40</v>
      </c>
      <c r="C45" s="22" t="s">
        <v>14</v>
      </c>
      <c r="D45" s="13">
        <f t="shared" si="4"/>
        <v>24.509999999999998</v>
      </c>
      <c r="E45" s="13">
        <f t="shared" si="5"/>
        <v>23.917199999999998</v>
      </c>
      <c r="F45" s="13">
        <f t="shared" si="6"/>
        <v>23.3016</v>
      </c>
      <c r="G45" s="31">
        <v>22.8</v>
      </c>
      <c r="H45" s="97"/>
      <c r="I45" s="67"/>
    </row>
    <row r="46" spans="1:9" ht="15.75">
      <c r="A46" s="17">
        <f t="shared" si="3"/>
        <v>5</v>
      </c>
      <c r="B46" s="20" t="s">
        <v>41</v>
      </c>
      <c r="C46" s="22" t="s">
        <v>14</v>
      </c>
      <c r="D46" s="13">
        <f t="shared" si="4"/>
        <v>29.282999999999998</v>
      </c>
      <c r="E46" s="13">
        <f t="shared" si="5"/>
        <v>28.574759999999998</v>
      </c>
      <c r="F46" s="13">
        <f t="shared" si="6"/>
        <v>27.83928</v>
      </c>
      <c r="G46" s="31">
        <v>27.24</v>
      </c>
      <c r="H46" s="97"/>
      <c r="I46" s="67"/>
    </row>
    <row r="47" spans="1:9" ht="15.75">
      <c r="A47" s="17">
        <f t="shared" si="3"/>
        <v>6</v>
      </c>
      <c r="B47" s="20" t="s">
        <v>42</v>
      </c>
      <c r="C47" s="22" t="s">
        <v>14</v>
      </c>
      <c r="D47" s="13">
        <f t="shared" si="4"/>
        <v>32.25</v>
      </c>
      <c r="E47" s="13">
        <f t="shared" si="5"/>
        <v>31.47</v>
      </c>
      <c r="F47" s="13">
        <f t="shared" si="6"/>
        <v>30.66</v>
      </c>
      <c r="G47" s="31">
        <v>30</v>
      </c>
      <c r="H47" s="97"/>
      <c r="I47" s="67"/>
    </row>
    <row r="48" spans="1:9" ht="15.75">
      <c r="A48" s="49">
        <f t="shared" si="3"/>
        <v>7</v>
      </c>
      <c r="B48" s="50" t="s">
        <v>43</v>
      </c>
      <c r="C48" s="81" t="s">
        <v>14</v>
      </c>
      <c r="D48" s="13">
        <f t="shared" si="4"/>
        <v>43.85999999999999</v>
      </c>
      <c r="E48" s="13">
        <f t="shared" si="5"/>
        <v>42.79919999999999</v>
      </c>
      <c r="F48" s="13">
        <f t="shared" si="6"/>
        <v>41.6976</v>
      </c>
      <c r="G48" s="31">
        <v>40.8</v>
      </c>
      <c r="H48" s="97"/>
      <c r="I48" s="67"/>
    </row>
    <row r="49" spans="1:9" ht="15.75">
      <c r="A49" s="49">
        <f t="shared" si="3"/>
        <v>8</v>
      </c>
      <c r="B49" s="50" t="s">
        <v>44</v>
      </c>
      <c r="C49" s="81" t="s">
        <v>14</v>
      </c>
      <c r="D49" s="13">
        <f t="shared" si="4"/>
        <v>52.245</v>
      </c>
      <c r="E49" s="13">
        <f t="shared" si="5"/>
        <v>50.9814</v>
      </c>
      <c r="F49" s="13">
        <f t="shared" si="6"/>
        <v>49.669200000000004</v>
      </c>
      <c r="G49" s="31">
        <v>48.6</v>
      </c>
      <c r="H49" s="97"/>
      <c r="I49" s="67"/>
    </row>
    <row r="50" spans="1:9" ht="15.75">
      <c r="A50" s="49">
        <f t="shared" si="3"/>
        <v>9</v>
      </c>
      <c r="B50" s="50" t="s">
        <v>45</v>
      </c>
      <c r="C50" s="81" t="s">
        <v>14</v>
      </c>
      <c r="D50" s="13">
        <f t="shared" si="4"/>
        <v>68.8</v>
      </c>
      <c r="E50" s="13">
        <f t="shared" si="5"/>
        <v>67.136</v>
      </c>
      <c r="F50" s="13">
        <f t="shared" si="6"/>
        <v>65.408</v>
      </c>
      <c r="G50" s="31">
        <v>64</v>
      </c>
      <c r="H50" s="97"/>
      <c r="I50" s="67"/>
    </row>
    <row r="51" spans="1:9" ht="15.75">
      <c r="A51" s="49">
        <f t="shared" si="3"/>
        <v>10</v>
      </c>
      <c r="B51" s="50" t="s">
        <v>46</v>
      </c>
      <c r="C51" s="81" t="s">
        <v>14</v>
      </c>
      <c r="D51" s="13">
        <f t="shared" si="4"/>
        <v>96.75</v>
      </c>
      <c r="E51" s="13">
        <f t="shared" si="5"/>
        <v>94.41</v>
      </c>
      <c r="F51" s="13">
        <f t="shared" si="6"/>
        <v>91.98</v>
      </c>
      <c r="G51" s="31">
        <v>90</v>
      </c>
      <c r="H51" s="97"/>
      <c r="I51" s="67"/>
    </row>
    <row r="52" spans="1:9" ht="15.75">
      <c r="A52" s="49">
        <f t="shared" si="3"/>
        <v>11</v>
      </c>
      <c r="B52" s="50" t="s">
        <v>47</v>
      </c>
      <c r="C52" s="81" t="s">
        <v>14</v>
      </c>
      <c r="D52" s="13">
        <f t="shared" si="4"/>
        <v>118.25</v>
      </c>
      <c r="E52" s="13">
        <f t="shared" si="5"/>
        <v>115.38999999999999</v>
      </c>
      <c r="F52" s="13">
        <f t="shared" si="6"/>
        <v>112.42</v>
      </c>
      <c r="G52" s="31">
        <v>110</v>
      </c>
      <c r="H52" s="97"/>
      <c r="I52" s="67"/>
    </row>
    <row r="53" spans="1:9" ht="15.75">
      <c r="A53" s="49">
        <f t="shared" si="3"/>
        <v>12</v>
      </c>
      <c r="B53" s="50" t="s">
        <v>48</v>
      </c>
      <c r="C53" s="81" t="s">
        <v>14</v>
      </c>
      <c r="D53" s="13">
        <f t="shared" si="4"/>
        <v>176.29999999999998</v>
      </c>
      <c r="E53" s="13">
        <f t="shared" si="5"/>
        <v>172.036</v>
      </c>
      <c r="F53" s="13">
        <f t="shared" si="6"/>
        <v>167.608</v>
      </c>
      <c r="G53" s="31">
        <v>164</v>
      </c>
      <c r="H53" s="97"/>
      <c r="I53" s="67"/>
    </row>
    <row r="54" spans="1:9" ht="15.75">
      <c r="A54" s="17">
        <f t="shared" si="3"/>
        <v>13</v>
      </c>
      <c r="B54" s="20" t="s">
        <v>49</v>
      </c>
      <c r="C54" s="22" t="s">
        <v>14</v>
      </c>
      <c r="D54" s="13">
        <f t="shared" si="4"/>
        <v>206.39999999999998</v>
      </c>
      <c r="E54" s="13">
        <f t="shared" si="5"/>
        <v>201.408</v>
      </c>
      <c r="F54" s="13">
        <f t="shared" si="6"/>
        <v>196.224</v>
      </c>
      <c r="G54" s="31">
        <v>192</v>
      </c>
      <c r="H54" s="97"/>
      <c r="I54" s="67"/>
    </row>
    <row r="55" spans="1:9" ht="15.75">
      <c r="A55" s="17">
        <f t="shared" si="3"/>
        <v>14</v>
      </c>
      <c r="B55" s="20" t="s">
        <v>50</v>
      </c>
      <c r="C55" s="22" t="s">
        <v>14</v>
      </c>
      <c r="D55" s="13">
        <f t="shared" si="4"/>
        <v>251.54999999999998</v>
      </c>
      <c r="E55" s="13">
        <f t="shared" si="5"/>
        <v>245.46599999999998</v>
      </c>
      <c r="F55" s="13">
        <f t="shared" si="6"/>
        <v>239.148</v>
      </c>
      <c r="G55" s="31">
        <v>234</v>
      </c>
      <c r="H55" s="97"/>
      <c r="I55" s="67"/>
    </row>
    <row r="56" spans="1:9" ht="15.75">
      <c r="A56" s="17">
        <f>IF(B55="","",A55+1)</f>
        <v>15</v>
      </c>
      <c r="B56" s="20"/>
      <c r="C56" s="22"/>
      <c r="D56" s="12"/>
      <c r="E56" s="46">
        <f>IF(D56="","",D56*0.975)</f>
      </c>
      <c r="F56" s="13">
        <f>IF(E56="","",D56*0.95)</f>
      </c>
      <c r="G56" s="31">
        <f>IF(F56="","",D56*0.82)</f>
      </c>
      <c r="H56" s="97"/>
      <c r="I56" s="67"/>
    </row>
    <row r="57" spans="1:10" ht="15.75">
      <c r="A57" s="17"/>
      <c r="B57" s="20"/>
      <c r="C57" s="29"/>
      <c r="D57" s="12"/>
      <c r="E57" s="24"/>
      <c r="F57" s="12"/>
      <c r="G57" s="75"/>
      <c r="H57" s="97"/>
      <c r="I57" s="67"/>
      <c r="J57" s="1"/>
    </row>
    <row r="58" spans="1:9" ht="15.75">
      <c r="A58" s="72"/>
      <c r="B58" s="73"/>
      <c r="C58" s="74" t="s">
        <v>73</v>
      </c>
      <c r="D58" s="42"/>
      <c r="E58" s="42"/>
      <c r="F58" s="42"/>
      <c r="G58" s="43"/>
      <c r="H58" s="97"/>
      <c r="I58" s="67"/>
    </row>
    <row r="59" spans="1:9" ht="15.75">
      <c r="A59" s="72"/>
      <c r="B59" s="73"/>
      <c r="C59" s="74"/>
      <c r="D59" s="42"/>
      <c r="E59" s="42"/>
      <c r="F59" s="42"/>
      <c r="G59" s="43"/>
      <c r="H59" s="97"/>
      <c r="I59" s="67"/>
    </row>
    <row r="60" spans="1:9" ht="15.75">
      <c r="A60" s="17">
        <v>1</v>
      </c>
      <c r="B60" s="21" t="s">
        <v>37</v>
      </c>
      <c r="C60" s="22" t="s">
        <v>14</v>
      </c>
      <c r="D60" s="13">
        <f>IF(G60="","",G60*1.075)</f>
        <v>10.11575</v>
      </c>
      <c r="E60" s="13">
        <f>IF(G60="","",G60*1.049)</f>
        <v>9.871089999999999</v>
      </c>
      <c r="F60" s="13">
        <f>IF(G60="","",G60*1.022)</f>
        <v>9.61702</v>
      </c>
      <c r="G60" s="88">
        <v>9.41</v>
      </c>
      <c r="H60" s="97"/>
      <c r="I60" s="67"/>
    </row>
    <row r="61" spans="1:9" ht="15.75">
      <c r="A61" s="17">
        <f>IF(B60="","",A60+1)</f>
        <v>2</v>
      </c>
      <c r="B61" s="20" t="s">
        <v>38</v>
      </c>
      <c r="C61" s="22" t="s">
        <v>14</v>
      </c>
      <c r="D61" s="13">
        <f aca="true" t="shared" si="7" ref="D61:D74">IF(G61="","",G61*1.075)</f>
        <v>13.932</v>
      </c>
      <c r="E61" s="13">
        <f aca="true" t="shared" si="8" ref="E61:E74">IF(G61="","",G61*1.049)</f>
        <v>13.595040000000001</v>
      </c>
      <c r="F61" s="13">
        <f aca="true" t="shared" si="9" ref="F61:F74">IF(G61="","",G61*1.022)</f>
        <v>13.245120000000002</v>
      </c>
      <c r="G61" s="88">
        <v>12.96</v>
      </c>
      <c r="H61" s="97"/>
      <c r="I61" s="67"/>
    </row>
    <row r="62" spans="1:9" ht="15.75">
      <c r="A62" s="17">
        <f aca="true" t="shared" si="10" ref="A62:A73">IF(B61="","",A61+1)</f>
        <v>3</v>
      </c>
      <c r="B62" s="20" t="s">
        <v>39</v>
      </c>
      <c r="C62" s="22" t="s">
        <v>14</v>
      </c>
      <c r="D62" s="13">
        <f t="shared" si="7"/>
        <v>18.576</v>
      </c>
      <c r="E62" s="13">
        <f t="shared" si="8"/>
        <v>18.12672</v>
      </c>
      <c r="F62" s="13">
        <f t="shared" si="9"/>
        <v>17.66016</v>
      </c>
      <c r="G62" s="88">
        <v>17.28</v>
      </c>
      <c r="H62" s="97"/>
      <c r="I62" s="67"/>
    </row>
    <row r="63" spans="1:9" ht="15.75">
      <c r="A63" s="17">
        <f t="shared" si="10"/>
        <v>4</v>
      </c>
      <c r="B63" s="20" t="s">
        <v>40</v>
      </c>
      <c r="C63" s="22" t="s">
        <v>14</v>
      </c>
      <c r="D63" s="13">
        <f t="shared" si="7"/>
        <v>25.284</v>
      </c>
      <c r="E63" s="13">
        <f t="shared" si="8"/>
        <v>24.672479999999997</v>
      </c>
      <c r="F63" s="13">
        <f t="shared" si="9"/>
        <v>24.03744</v>
      </c>
      <c r="G63" s="88">
        <v>23.52</v>
      </c>
      <c r="H63" s="97"/>
      <c r="I63" s="67"/>
    </row>
    <row r="64" spans="1:9" ht="15.75">
      <c r="A64" s="17">
        <f t="shared" si="10"/>
        <v>5</v>
      </c>
      <c r="B64" s="20" t="s">
        <v>41</v>
      </c>
      <c r="C64" s="22" t="s">
        <v>14</v>
      </c>
      <c r="D64" s="13">
        <f t="shared" si="7"/>
        <v>30.444</v>
      </c>
      <c r="E64" s="13">
        <f t="shared" si="8"/>
        <v>29.70768</v>
      </c>
      <c r="F64" s="13">
        <f t="shared" si="9"/>
        <v>28.94304</v>
      </c>
      <c r="G64" s="88">
        <v>28.32</v>
      </c>
      <c r="H64" s="97"/>
      <c r="I64" s="67"/>
    </row>
    <row r="65" spans="1:9" ht="15.75">
      <c r="A65" s="49">
        <f t="shared" si="10"/>
        <v>6</v>
      </c>
      <c r="B65" s="50" t="s">
        <v>42</v>
      </c>
      <c r="C65" s="81" t="s">
        <v>14</v>
      </c>
      <c r="D65" s="13">
        <f t="shared" si="7"/>
        <v>38.184000000000005</v>
      </c>
      <c r="E65" s="13">
        <f t="shared" si="8"/>
        <v>37.26048</v>
      </c>
      <c r="F65" s="13">
        <f t="shared" si="9"/>
        <v>36.30144000000001</v>
      </c>
      <c r="G65" s="88">
        <v>35.52</v>
      </c>
      <c r="H65" s="97"/>
      <c r="I65" s="67"/>
    </row>
    <row r="66" spans="1:9" ht="15.75">
      <c r="A66" s="49">
        <f t="shared" si="10"/>
        <v>7</v>
      </c>
      <c r="B66" s="50" t="s">
        <v>43</v>
      </c>
      <c r="C66" s="81" t="s">
        <v>14</v>
      </c>
      <c r="D66" s="13">
        <f t="shared" si="7"/>
        <v>50.030499999999996</v>
      </c>
      <c r="E66" s="13">
        <f t="shared" si="8"/>
        <v>48.82046</v>
      </c>
      <c r="F66" s="13">
        <f t="shared" si="9"/>
        <v>47.56388</v>
      </c>
      <c r="G66" s="88">
        <v>46.54</v>
      </c>
      <c r="H66" s="97"/>
      <c r="I66" s="67"/>
    </row>
    <row r="67" spans="1:9" ht="15.75">
      <c r="A67" s="49">
        <f t="shared" si="10"/>
        <v>8</v>
      </c>
      <c r="B67" s="50" t="s">
        <v>44</v>
      </c>
      <c r="C67" s="81" t="s">
        <v>14</v>
      </c>
      <c r="D67" s="13">
        <f t="shared" si="7"/>
        <v>59.855999999999995</v>
      </c>
      <c r="E67" s="13">
        <f t="shared" si="8"/>
        <v>58.408319999999996</v>
      </c>
      <c r="F67" s="13">
        <f t="shared" si="9"/>
        <v>56.90496</v>
      </c>
      <c r="G67" s="88">
        <v>55.68</v>
      </c>
      <c r="H67" s="97"/>
      <c r="I67" s="67"/>
    </row>
    <row r="68" spans="1:9" ht="15.75">
      <c r="A68" s="49">
        <f t="shared" si="10"/>
        <v>9</v>
      </c>
      <c r="B68" s="50" t="s">
        <v>45</v>
      </c>
      <c r="C68" s="81" t="s">
        <v>14</v>
      </c>
      <c r="D68" s="13">
        <f t="shared" si="7"/>
        <v>79.464</v>
      </c>
      <c r="E68" s="13">
        <f t="shared" si="8"/>
        <v>77.54208</v>
      </c>
      <c r="F68" s="13">
        <f t="shared" si="9"/>
        <v>75.54624</v>
      </c>
      <c r="G68" s="88">
        <v>73.92</v>
      </c>
      <c r="H68" s="97"/>
      <c r="I68" s="67"/>
    </row>
    <row r="69" spans="1:9" ht="15.75">
      <c r="A69" s="93">
        <f t="shared" si="10"/>
        <v>10</v>
      </c>
      <c r="B69" s="95" t="s">
        <v>46</v>
      </c>
      <c r="C69" s="57" t="s">
        <v>14</v>
      </c>
      <c r="D69" s="96">
        <f t="shared" si="7"/>
        <v>110.42399999999999</v>
      </c>
      <c r="E69" s="46">
        <f t="shared" si="8"/>
        <v>107.75327999999999</v>
      </c>
      <c r="F69" s="46">
        <f t="shared" si="9"/>
        <v>104.97984</v>
      </c>
      <c r="G69" s="94">
        <v>102.72</v>
      </c>
      <c r="H69" s="97"/>
      <c r="I69" s="67"/>
    </row>
    <row r="70" spans="1:9" ht="15.75">
      <c r="A70" s="49">
        <f t="shared" si="10"/>
        <v>11</v>
      </c>
      <c r="B70" s="50" t="s">
        <v>47</v>
      </c>
      <c r="C70" s="81" t="s">
        <v>14</v>
      </c>
      <c r="D70" s="13">
        <f t="shared" si="7"/>
        <v>134.16</v>
      </c>
      <c r="E70" s="13">
        <f t="shared" si="8"/>
        <v>130.9152</v>
      </c>
      <c r="F70" s="13">
        <f t="shared" si="9"/>
        <v>127.5456</v>
      </c>
      <c r="G70" s="88">
        <v>124.8</v>
      </c>
      <c r="H70" s="97"/>
      <c r="I70" s="67"/>
    </row>
    <row r="71" spans="1:9" ht="15.75">
      <c r="A71" s="49">
        <f t="shared" si="10"/>
        <v>12</v>
      </c>
      <c r="B71" s="50" t="s">
        <v>48</v>
      </c>
      <c r="C71" s="81" t="s">
        <v>14</v>
      </c>
      <c r="D71" s="13">
        <f t="shared" si="7"/>
        <v>194.016</v>
      </c>
      <c r="E71" s="13">
        <f t="shared" si="8"/>
        <v>189.32351999999997</v>
      </c>
      <c r="F71" s="13">
        <f t="shared" si="9"/>
        <v>184.45056</v>
      </c>
      <c r="G71" s="88">
        <v>180.48</v>
      </c>
      <c r="H71" s="97"/>
      <c r="I71" s="67"/>
    </row>
    <row r="72" spans="1:11" ht="15.75">
      <c r="A72" s="49">
        <f t="shared" si="10"/>
        <v>13</v>
      </c>
      <c r="B72" s="50" t="s">
        <v>49</v>
      </c>
      <c r="C72" s="81" t="s">
        <v>14</v>
      </c>
      <c r="D72" s="13">
        <f t="shared" si="7"/>
        <v>299.28</v>
      </c>
      <c r="E72" s="13">
        <f t="shared" si="8"/>
        <v>292.04159999999996</v>
      </c>
      <c r="F72" s="13">
        <f t="shared" si="9"/>
        <v>284.52479999999997</v>
      </c>
      <c r="G72" s="88">
        <v>278.4</v>
      </c>
      <c r="H72" s="97"/>
      <c r="I72" s="67"/>
      <c r="J72" s="1"/>
      <c r="K72" s="1"/>
    </row>
    <row r="73" spans="1:16" ht="15.75">
      <c r="A73" s="49">
        <f t="shared" si="10"/>
        <v>14</v>
      </c>
      <c r="B73" s="50" t="s">
        <v>50</v>
      </c>
      <c r="C73" s="81" t="s">
        <v>14</v>
      </c>
      <c r="D73" s="13">
        <f t="shared" si="7"/>
        <v>348.3</v>
      </c>
      <c r="E73" s="13">
        <f t="shared" si="8"/>
        <v>339.876</v>
      </c>
      <c r="F73" s="13">
        <f t="shared" si="9"/>
        <v>331.128</v>
      </c>
      <c r="G73" s="88">
        <v>324</v>
      </c>
      <c r="H73" s="97"/>
      <c r="I73" s="67"/>
      <c r="J73" s="1"/>
      <c r="K73" s="1"/>
      <c r="L73" s="1"/>
      <c r="M73" s="1"/>
      <c r="N73" s="1"/>
      <c r="O73" s="1"/>
      <c r="P73" s="1"/>
    </row>
    <row r="74" spans="1:16" ht="15.75">
      <c r="A74" s="49">
        <v>15</v>
      </c>
      <c r="B74" s="50" t="s">
        <v>147</v>
      </c>
      <c r="C74" s="81" t="s">
        <v>14</v>
      </c>
      <c r="D74" s="13">
        <f t="shared" si="7"/>
        <v>588.24</v>
      </c>
      <c r="E74" s="13">
        <f t="shared" si="8"/>
        <v>574.0128</v>
      </c>
      <c r="F74" s="13">
        <f t="shared" si="9"/>
        <v>559.2384000000001</v>
      </c>
      <c r="G74" s="88">
        <v>547.2</v>
      </c>
      <c r="H74" s="97"/>
      <c r="I74" s="67"/>
      <c r="J74" s="1"/>
      <c r="K74" s="1"/>
      <c r="L74" s="1"/>
      <c r="M74" s="1"/>
      <c r="N74" s="1"/>
      <c r="O74" s="1"/>
      <c r="P74" s="1"/>
    </row>
    <row r="75" spans="1:16" ht="15.75">
      <c r="A75" s="17">
        <f>IF(B74="","",A74+1)</f>
        <v>16</v>
      </c>
      <c r="B75" s="20"/>
      <c r="C75" s="23"/>
      <c r="D75" s="12">
        <f>IF(E75="","",E75/1.2)</f>
      </c>
      <c r="E75" s="47"/>
      <c r="F75" s="13">
        <f>IF(G75="","",G75/1.2)</f>
      </c>
      <c r="G75" s="32"/>
      <c r="H75" s="97"/>
      <c r="I75" s="67"/>
      <c r="J75" s="1"/>
      <c r="K75" s="1"/>
      <c r="L75" s="1"/>
      <c r="M75" s="1"/>
      <c r="N75" s="1"/>
      <c r="O75" s="1"/>
      <c r="P75" s="1"/>
    </row>
    <row r="76" spans="1:16" ht="15.75">
      <c r="A76" s="54" t="s">
        <v>74</v>
      </c>
      <c r="B76" s="26"/>
      <c r="C76" s="48"/>
      <c r="D76" s="27"/>
      <c r="E76" s="27"/>
      <c r="F76" s="27"/>
      <c r="G76" s="28"/>
      <c r="H76" s="97"/>
      <c r="I76" s="67"/>
      <c r="J76" s="1"/>
      <c r="K76" s="1"/>
      <c r="L76" s="1"/>
      <c r="M76" s="1"/>
      <c r="N76" s="1"/>
      <c r="O76" s="1"/>
      <c r="P76" s="1"/>
    </row>
    <row r="77" spans="1:16" ht="15.75">
      <c r="A77" s="17">
        <v>1</v>
      </c>
      <c r="B77" s="21" t="s">
        <v>167</v>
      </c>
      <c r="C77" s="66" t="s">
        <v>21</v>
      </c>
      <c r="D77" s="13">
        <v>21.81</v>
      </c>
      <c r="E77" s="46">
        <f>IF(D77="","",D77*0.98)</f>
        <v>21.3738</v>
      </c>
      <c r="F77" s="13">
        <f>IF(E77="","",D77*0.96)</f>
        <v>20.9376</v>
      </c>
      <c r="G77" s="31">
        <f>IF(F77="","",D77*0.93)</f>
        <v>20.2833</v>
      </c>
      <c r="H77" s="97"/>
      <c r="I77" s="67"/>
      <c r="J77" s="1"/>
      <c r="K77" s="1"/>
      <c r="L77" s="1"/>
      <c r="M77" s="1"/>
      <c r="N77" s="1"/>
      <c r="O77" s="1"/>
      <c r="P77" s="1"/>
    </row>
    <row r="78" spans="1:16" ht="15.75">
      <c r="A78" s="60">
        <v>2</v>
      </c>
      <c r="B78" s="21" t="s">
        <v>16</v>
      </c>
      <c r="C78" s="22" t="s">
        <v>21</v>
      </c>
      <c r="D78" s="13">
        <v>27.64</v>
      </c>
      <c r="E78" s="46">
        <f>IF(D78="","",D78*0.98)</f>
        <v>27.0872</v>
      </c>
      <c r="F78" s="13">
        <f>IF(E78="","",D78*0.96)</f>
        <v>26.534399999999998</v>
      </c>
      <c r="G78" s="31">
        <f>IF(F78="","",D78*0.93)</f>
        <v>25.7052</v>
      </c>
      <c r="H78" s="97"/>
      <c r="I78" s="67"/>
      <c r="J78" s="1"/>
      <c r="K78" s="1"/>
      <c r="L78" s="1"/>
      <c r="M78" s="1"/>
      <c r="N78" s="1"/>
      <c r="O78" s="1"/>
      <c r="P78" s="1"/>
    </row>
    <row r="79" spans="1:16" ht="15.75">
      <c r="A79" s="60">
        <v>3</v>
      </c>
      <c r="B79" s="56" t="s">
        <v>104</v>
      </c>
      <c r="C79" s="57" t="s">
        <v>21</v>
      </c>
      <c r="D79" s="46">
        <v>34.35</v>
      </c>
      <c r="E79" s="46">
        <f aca="true" t="shared" si="11" ref="E79:E157">IF(D79="","",D79*0.98)</f>
        <v>33.663000000000004</v>
      </c>
      <c r="F79" s="13">
        <f aca="true" t="shared" si="12" ref="F79:F157">IF(E79="","",D79*0.96)</f>
        <v>32.976</v>
      </c>
      <c r="G79" s="31">
        <f aca="true" t="shared" si="13" ref="G79:G157">IF(F79="","",D79*0.93)</f>
        <v>31.945500000000003</v>
      </c>
      <c r="H79" s="97"/>
      <c r="I79" s="67"/>
      <c r="J79" s="1"/>
      <c r="K79" s="1"/>
      <c r="L79" s="1"/>
      <c r="M79" s="1"/>
      <c r="N79" s="1"/>
      <c r="O79" s="1"/>
      <c r="P79" s="1"/>
    </row>
    <row r="80" spans="1:9" ht="15.75">
      <c r="A80" s="60">
        <v>4</v>
      </c>
      <c r="B80" s="58" t="s">
        <v>17</v>
      </c>
      <c r="C80" s="59" t="s">
        <v>21</v>
      </c>
      <c r="D80" s="47">
        <v>35.35</v>
      </c>
      <c r="E80" s="46">
        <f t="shared" si="11"/>
        <v>34.643</v>
      </c>
      <c r="F80" s="13">
        <f t="shared" si="12"/>
        <v>33.936</v>
      </c>
      <c r="G80" s="31">
        <f t="shared" si="13"/>
        <v>32.8755</v>
      </c>
      <c r="H80" s="97"/>
      <c r="I80" s="67"/>
    </row>
    <row r="81" spans="1:9" ht="15.75">
      <c r="A81" s="60">
        <v>5</v>
      </c>
      <c r="B81" s="58" t="s">
        <v>51</v>
      </c>
      <c r="C81" s="59" t="s">
        <v>52</v>
      </c>
      <c r="D81" s="47">
        <v>187.6</v>
      </c>
      <c r="E81" s="46">
        <f t="shared" si="11"/>
        <v>183.84799999999998</v>
      </c>
      <c r="F81" s="13">
        <f t="shared" si="12"/>
        <v>180.09599999999998</v>
      </c>
      <c r="G81" s="31">
        <f t="shared" si="13"/>
        <v>174.46800000000002</v>
      </c>
      <c r="H81" s="97"/>
      <c r="I81" s="67"/>
    </row>
    <row r="82" spans="1:9" ht="15.75">
      <c r="A82" s="60">
        <v>6</v>
      </c>
      <c r="B82" s="58" t="s">
        <v>51</v>
      </c>
      <c r="C82" s="59" t="s">
        <v>21</v>
      </c>
      <c r="D82" s="47">
        <v>33.64</v>
      </c>
      <c r="E82" s="46">
        <f t="shared" si="11"/>
        <v>32.9672</v>
      </c>
      <c r="F82" s="13">
        <f>IF(E82="","",D82*0.96)</f>
        <v>32.294399999999996</v>
      </c>
      <c r="G82" s="31">
        <f>IF(F82="","",D82*0.93)</f>
        <v>31.285200000000003</v>
      </c>
      <c r="H82" s="97"/>
      <c r="I82" s="67"/>
    </row>
    <row r="83" spans="1:9" ht="15.75">
      <c r="A83" s="60">
        <v>7</v>
      </c>
      <c r="B83" s="58" t="s">
        <v>80</v>
      </c>
      <c r="C83" s="59" t="s">
        <v>21</v>
      </c>
      <c r="D83" s="47">
        <v>34.41</v>
      </c>
      <c r="E83" s="46">
        <f t="shared" si="11"/>
        <v>33.721799999999995</v>
      </c>
      <c r="F83" s="13">
        <f t="shared" si="12"/>
        <v>33.03359999999999</v>
      </c>
      <c r="G83" s="31">
        <f t="shared" si="13"/>
        <v>32.0013</v>
      </c>
      <c r="H83" s="97"/>
      <c r="I83" s="67"/>
    </row>
    <row r="84" spans="1:9" ht="15.75">
      <c r="A84" s="60">
        <v>8</v>
      </c>
      <c r="B84" s="58" t="s">
        <v>18</v>
      </c>
      <c r="C84" s="59" t="s">
        <v>22</v>
      </c>
      <c r="D84" s="47">
        <v>36</v>
      </c>
      <c r="E84" s="46">
        <f t="shared" si="11"/>
        <v>35.28</v>
      </c>
      <c r="F84" s="13">
        <f t="shared" si="12"/>
        <v>34.56</v>
      </c>
      <c r="G84" s="31">
        <f t="shared" si="13"/>
        <v>33.480000000000004</v>
      </c>
      <c r="H84" s="97"/>
      <c r="I84" s="67"/>
    </row>
    <row r="85" spans="1:9" ht="15.75">
      <c r="A85" s="60">
        <v>9</v>
      </c>
      <c r="B85" s="58" t="s">
        <v>19</v>
      </c>
      <c r="C85" s="59" t="s">
        <v>21</v>
      </c>
      <c r="D85" s="47">
        <v>55.06</v>
      </c>
      <c r="E85" s="46">
        <f t="shared" si="11"/>
        <v>53.958800000000004</v>
      </c>
      <c r="F85" s="13">
        <f t="shared" si="12"/>
        <v>52.8576</v>
      </c>
      <c r="G85" s="31">
        <f t="shared" si="13"/>
        <v>51.2058</v>
      </c>
      <c r="H85" s="97"/>
      <c r="I85" s="67"/>
    </row>
    <row r="86" spans="1:9" ht="15.75">
      <c r="A86" s="60">
        <v>10</v>
      </c>
      <c r="B86" s="58" t="s">
        <v>19</v>
      </c>
      <c r="C86" s="59" t="s">
        <v>22</v>
      </c>
      <c r="D86" s="47">
        <v>52</v>
      </c>
      <c r="E86" s="46">
        <f t="shared" si="11"/>
        <v>50.96</v>
      </c>
      <c r="F86" s="13">
        <f t="shared" si="12"/>
        <v>49.92</v>
      </c>
      <c r="G86" s="31">
        <f t="shared" si="13"/>
        <v>48.36</v>
      </c>
      <c r="H86" s="97"/>
      <c r="I86" s="67"/>
    </row>
    <row r="87" spans="1:9" ht="15.75">
      <c r="A87" s="60">
        <v>11</v>
      </c>
      <c r="B87" s="58" t="s">
        <v>20</v>
      </c>
      <c r="C87" s="59" t="s">
        <v>22</v>
      </c>
      <c r="D87" s="47">
        <v>69.35</v>
      </c>
      <c r="E87" s="46">
        <f t="shared" si="11"/>
        <v>67.963</v>
      </c>
      <c r="F87" s="13">
        <f t="shared" si="12"/>
        <v>66.576</v>
      </c>
      <c r="G87" s="31">
        <f t="shared" si="13"/>
        <v>64.49549999999999</v>
      </c>
      <c r="H87" s="97"/>
      <c r="I87" s="67"/>
    </row>
    <row r="88" spans="1:9" ht="15.75">
      <c r="A88" s="60">
        <v>12</v>
      </c>
      <c r="B88" s="61" t="s">
        <v>53</v>
      </c>
      <c r="C88" s="62" t="s">
        <v>52</v>
      </c>
      <c r="D88" s="63">
        <v>224.2</v>
      </c>
      <c r="E88" s="46">
        <f t="shared" si="11"/>
        <v>219.71599999999998</v>
      </c>
      <c r="F88" s="13">
        <f t="shared" si="12"/>
        <v>215.23199999999997</v>
      </c>
      <c r="G88" s="31">
        <f t="shared" si="13"/>
        <v>208.506</v>
      </c>
      <c r="H88" s="97"/>
      <c r="I88" s="67"/>
    </row>
    <row r="89" spans="1:9" ht="15.75">
      <c r="A89" s="60">
        <v>13</v>
      </c>
      <c r="B89" s="61" t="s">
        <v>26</v>
      </c>
      <c r="C89" s="62" t="s">
        <v>52</v>
      </c>
      <c r="D89" s="63">
        <v>364.24</v>
      </c>
      <c r="E89" s="46">
        <f t="shared" si="11"/>
        <v>356.9552</v>
      </c>
      <c r="F89" s="13">
        <f t="shared" si="12"/>
        <v>349.6704</v>
      </c>
      <c r="G89" s="31">
        <f t="shared" si="13"/>
        <v>338.7432</v>
      </c>
      <c r="H89" s="97"/>
      <c r="I89" s="67"/>
    </row>
    <row r="90" spans="1:9" ht="15.75">
      <c r="A90" s="60">
        <v>14</v>
      </c>
      <c r="B90" s="61" t="s">
        <v>53</v>
      </c>
      <c r="C90" s="62" t="s">
        <v>21</v>
      </c>
      <c r="D90" s="63">
        <v>41.87</v>
      </c>
      <c r="E90" s="46">
        <f t="shared" si="11"/>
        <v>41.032599999999995</v>
      </c>
      <c r="F90" s="13">
        <f>IF(E90="","",D90*0.96)</f>
        <v>40.19519999999999</v>
      </c>
      <c r="G90" s="31">
        <f>IF(F90="","",D90*0.93)</f>
        <v>38.939099999999996</v>
      </c>
      <c r="H90" s="97"/>
      <c r="I90" s="67"/>
    </row>
    <row r="91" spans="1:9" ht="15.75">
      <c r="A91" s="60">
        <v>15</v>
      </c>
      <c r="B91" s="61" t="s">
        <v>23</v>
      </c>
      <c r="C91" s="62" t="s">
        <v>21</v>
      </c>
      <c r="D91" s="63">
        <v>43.47</v>
      </c>
      <c r="E91" s="46">
        <f t="shared" si="11"/>
        <v>42.6006</v>
      </c>
      <c r="F91" s="13">
        <f t="shared" si="12"/>
        <v>41.731199999999994</v>
      </c>
      <c r="G91" s="31">
        <f t="shared" si="13"/>
        <v>40.4271</v>
      </c>
      <c r="H91" s="97"/>
      <c r="I91" s="67"/>
    </row>
    <row r="92" spans="1:9" ht="15.75">
      <c r="A92" s="60">
        <v>16</v>
      </c>
      <c r="B92" s="61" t="s">
        <v>23</v>
      </c>
      <c r="C92" s="62" t="s">
        <v>22</v>
      </c>
      <c r="D92" s="63">
        <v>45.16</v>
      </c>
      <c r="E92" s="46">
        <f t="shared" si="11"/>
        <v>44.2568</v>
      </c>
      <c r="F92" s="13">
        <f t="shared" si="12"/>
        <v>43.35359999999999</v>
      </c>
      <c r="G92" s="31">
        <f t="shared" si="13"/>
        <v>41.998799999999996</v>
      </c>
      <c r="H92" s="97"/>
      <c r="I92" s="67"/>
    </row>
    <row r="93" spans="1:9" ht="15.75">
      <c r="A93" s="17">
        <v>17</v>
      </c>
      <c r="B93" s="61" t="s">
        <v>81</v>
      </c>
      <c r="C93" s="62" t="s">
        <v>21</v>
      </c>
      <c r="D93" s="63">
        <v>46.15</v>
      </c>
      <c r="E93" s="46">
        <f t="shared" si="11"/>
        <v>45.227</v>
      </c>
      <c r="F93" s="13">
        <f t="shared" si="12"/>
        <v>44.303999999999995</v>
      </c>
      <c r="G93" s="31">
        <f t="shared" si="13"/>
        <v>42.9195</v>
      </c>
      <c r="H93" s="97"/>
      <c r="I93" s="67"/>
    </row>
    <row r="94" spans="1:9" ht="15.75">
      <c r="A94" s="17">
        <v>18</v>
      </c>
      <c r="B94" s="61" t="s">
        <v>24</v>
      </c>
      <c r="C94" s="62" t="s">
        <v>21</v>
      </c>
      <c r="D94" s="63">
        <v>46.15</v>
      </c>
      <c r="E94" s="46">
        <f t="shared" si="11"/>
        <v>45.227</v>
      </c>
      <c r="F94" s="13">
        <f t="shared" si="12"/>
        <v>44.303999999999995</v>
      </c>
      <c r="G94" s="31">
        <f t="shared" si="13"/>
        <v>42.9195</v>
      </c>
      <c r="H94" s="97"/>
      <c r="I94" s="67"/>
    </row>
    <row r="95" spans="1:9" ht="15.75">
      <c r="A95" s="17">
        <v>19</v>
      </c>
      <c r="B95" s="61" t="s">
        <v>24</v>
      </c>
      <c r="C95" s="62" t="s">
        <v>22</v>
      </c>
      <c r="D95" s="63">
        <v>47.5</v>
      </c>
      <c r="E95" s="46">
        <f t="shared" si="11"/>
        <v>46.55</v>
      </c>
      <c r="F95" s="13">
        <f t="shared" si="12"/>
        <v>45.6</v>
      </c>
      <c r="G95" s="31">
        <f t="shared" si="13"/>
        <v>44.175000000000004</v>
      </c>
      <c r="H95" s="97"/>
      <c r="I95" s="67"/>
    </row>
    <row r="96" spans="1:9" ht="15.75">
      <c r="A96" s="17">
        <v>20</v>
      </c>
      <c r="B96" s="61" t="s">
        <v>25</v>
      </c>
      <c r="C96" s="62" t="s">
        <v>21</v>
      </c>
      <c r="D96" s="63">
        <v>61.8</v>
      </c>
      <c r="E96" s="46">
        <f t="shared" si="11"/>
        <v>60.56399999999999</v>
      </c>
      <c r="F96" s="13">
        <f t="shared" si="12"/>
        <v>59.327999999999996</v>
      </c>
      <c r="G96" s="31">
        <f t="shared" si="13"/>
        <v>57.474000000000004</v>
      </c>
      <c r="H96" s="97"/>
      <c r="I96" s="67"/>
    </row>
    <row r="97" spans="1:9" ht="15.75">
      <c r="A97" s="17">
        <v>21</v>
      </c>
      <c r="B97" s="20" t="s">
        <v>25</v>
      </c>
      <c r="C97" s="29" t="s">
        <v>22</v>
      </c>
      <c r="D97" s="12">
        <v>64.15</v>
      </c>
      <c r="E97" s="46">
        <f t="shared" si="11"/>
        <v>62.867000000000004</v>
      </c>
      <c r="F97" s="13">
        <f t="shared" si="12"/>
        <v>61.584</v>
      </c>
      <c r="G97" s="31">
        <f t="shared" si="13"/>
        <v>59.65950000000001</v>
      </c>
      <c r="H97" s="97"/>
      <c r="I97" s="67"/>
    </row>
    <row r="98" spans="1:9" ht="15.75">
      <c r="A98" s="17">
        <v>22</v>
      </c>
      <c r="B98" s="20" t="s">
        <v>26</v>
      </c>
      <c r="C98" s="29" t="s">
        <v>22</v>
      </c>
      <c r="D98" s="12">
        <v>87.75</v>
      </c>
      <c r="E98" s="46">
        <f t="shared" si="11"/>
        <v>85.995</v>
      </c>
      <c r="F98" s="13">
        <f t="shared" si="12"/>
        <v>84.24</v>
      </c>
      <c r="G98" s="31">
        <f t="shared" si="13"/>
        <v>81.6075</v>
      </c>
      <c r="H98" s="97"/>
      <c r="I98" s="67"/>
    </row>
    <row r="99" spans="1:9" ht="15.75">
      <c r="A99" s="17">
        <v>23</v>
      </c>
      <c r="B99" s="20" t="s">
        <v>82</v>
      </c>
      <c r="C99" s="29" t="s">
        <v>21</v>
      </c>
      <c r="D99" s="12">
        <v>62.49</v>
      </c>
      <c r="E99" s="46">
        <f t="shared" si="11"/>
        <v>61.2402</v>
      </c>
      <c r="F99" s="13">
        <f t="shared" si="12"/>
        <v>59.9904</v>
      </c>
      <c r="G99" s="31">
        <f t="shared" si="13"/>
        <v>58.115700000000004</v>
      </c>
      <c r="H99" s="97"/>
      <c r="I99" s="67"/>
    </row>
    <row r="100" spans="1:9" ht="15.75">
      <c r="A100" s="17">
        <v>24</v>
      </c>
      <c r="B100" s="20" t="s">
        <v>120</v>
      </c>
      <c r="C100" s="29" t="s">
        <v>21</v>
      </c>
      <c r="D100" s="12">
        <v>81.39</v>
      </c>
      <c r="E100" s="46">
        <f t="shared" si="11"/>
        <v>79.76219999999999</v>
      </c>
      <c r="F100" s="13">
        <f t="shared" si="12"/>
        <v>78.1344</v>
      </c>
      <c r="G100" s="31">
        <f t="shared" si="13"/>
        <v>75.6927</v>
      </c>
      <c r="H100" s="97"/>
      <c r="I100" s="67"/>
    </row>
    <row r="101" spans="1:9" ht="15.75">
      <c r="A101" s="17">
        <v>25</v>
      </c>
      <c r="B101" s="20" t="s">
        <v>168</v>
      </c>
      <c r="C101" s="59" t="s">
        <v>52</v>
      </c>
      <c r="D101" s="12">
        <v>301.26</v>
      </c>
      <c r="E101" s="46">
        <f t="shared" si="11"/>
        <v>295.2348</v>
      </c>
      <c r="F101" s="13">
        <f t="shared" si="12"/>
        <v>289.20959999999997</v>
      </c>
      <c r="G101" s="31">
        <f t="shared" si="13"/>
        <v>280.1718</v>
      </c>
      <c r="H101" s="97"/>
      <c r="I101" s="67"/>
    </row>
    <row r="102" spans="1:9" ht="15.75">
      <c r="A102" s="17">
        <v>26</v>
      </c>
      <c r="B102" s="20" t="s">
        <v>121</v>
      </c>
      <c r="C102" s="29" t="s">
        <v>21</v>
      </c>
      <c r="D102" s="12">
        <v>65.1</v>
      </c>
      <c r="E102" s="46">
        <f t="shared" si="11"/>
        <v>63.797999999999995</v>
      </c>
      <c r="F102" s="13">
        <f t="shared" si="12"/>
        <v>62.495999999999995</v>
      </c>
      <c r="G102" s="31">
        <f t="shared" si="13"/>
        <v>60.543</v>
      </c>
      <c r="H102" s="97"/>
      <c r="I102" s="67"/>
    </row>
    <row r="103" spans="1:9" ht="15.75">
      <c r="A103" s="17">
        <v>27</v>
      </c>
      <c r="B103" s="20" t="s">
        <v>130</v>
      </c>
      <c r="C103" s="29" t="s">
        <v>21</v>
      </c>
      <c r="D103" s="12">
        <v>68.84</v>
      </c>
      <c r="E103" s="46">
        <f t="shared" si="11"/>
        <v>67.4632</v>
      </c>
      <c r="F103" s="13">
        <f t="shared" si="12"/>
        <v>66.0864</v>
      </c>
      <c r="G103" s="31">
        <f t="shared" si="13"/>
        <v>64.02120000000001</v>
      </c>
      <c r="H103" s="97"/>
      <c r="I103" s="67"/>
    </row>
    <row r="104" spans="1:9" ht="15.75">
      <c r="A104" s="17">
        <v>28</v>
      </c>
      <c r="B104" s="20" t="s">
        <v>136</v>
      </c>
      <c r="C104" s="62" t="s">
        <v>52</v>
      </c>
      <c r="D104" s="12">
        <v>342.91</v>
      </c>
      <c r="E104" s="46">
        <f t="shared" si="11"/>
        <v>336.0518</v>
      </c>
      <c r="F104" s="13">
        <f t="shared" si="12"/>
        <v>329.1936</v>
      </c>
      <c r="G104" s="31">
        <f t="shared" si="13"/>
        <v>318.90630000000004</v>
      </c>
      <c r="H104" s="97"/>
      <c r="I104" s="67"/>
    </row>
    <row r="105" spans="1:9" ht="15.75">
      <c r="A105" s="17">
        <v>29</v>
      </c>
      <c r="B105" s="20" t="s">
        <v>27</v>
      </c>
      <c r="C105" s="29" t="s">
        <v>22</v>
      </c>
      <c r="D105" s="12">
        <v>75.3</v>
      </c>
      <c r="E105" s="46">
        <f t="shared" si="11"/>
        <v>73.794</v>
      </c>
      <c r="F105" s="13">
        <f t="shared" si="12"/>
        <v>72.288</v>
      </c>
      <c r="G105" s="31">
        <f t="shared" si="13"/>
        <v>70.029</v>
      </c>
      <c r="H105" s="97"/>
      <c r="I105" s="67"/>
    </row>
    <row r="106" spans="1:9" ht="15.75">
      <c r="A106" s="17">
        <v>30</v>
      </c>
      <c r="B106" s="20" t="s">
        <v>83</v>
      </c>
      <c r="C106" s="29" t="s">
        <v>21</v>
      </c>
      <c r="D106" s="12">
        <v>75.11</v>
      </c>
      <c r="E106" s="46">
        <f t="shared" si="11"/>
        <v>73.6078</v>
      </c>
      <c r="F106" s="13">
        <f t="shared" si="12"/>
        <v>72.1056</v>
      </c>
      <c r="G106" s="31">
        <f t="shared" si="13"/>
        <v>69.8523</v>
      </c>
      <c r="H106" s="97"/>
      <c r="I106" s="67"/>
    </row>
    <row r="107" spans="1:9" ht="15.75">
      <c r="A107" s="17">
        <v>31</v>
      </c>
      <c r="B107" s="20" t="s">
        <v>28</v>
      </c>
      <c r="C107" s="29" t="s">
        <v>22</v>
      </c>
      <c r="D107" s="12">
        <v>144.4</v>
      </c>
      <c r="E107" s="46">
        <f t="shared" si="11"/>
        <v>141.512</v>
      </c>
      <c r="F107" s="13">
        <f t="shared" si="12"/>
        <v>138.624</v>
      </c>
      <c r="G107" s="31">
        <f t="shared" si="13"/>
        <v>134.292</v>
      </c>
      <c r="H107" s="97"/>
      <c r="I107" s="67"/>
    </row>
    <row r="108" spans="1:9" ht="15.75">
      <c r="A108" s="17">
        <v>32</v>
      </c>
      <c r="B108" s="20" t="s">
        <v>122</v>
      </c>
      <c r="C108" s="29" t="s">
        <v>85</v>
      </c>
      <c r="D108" s="12">
        <v>74.13</v>
      </c>
      <c r="E108" s="46">
        <f t="shared" si="11"/>
        <v>72.64739999999999</v>
      </c>
      <c r="F108" s="13">
        <f t="shared" si="12"/>
        <v>71.1648</v>
      </c>
      <c r="G108" s="31">
        <f t="shared" si="13"/>
        <v>68.9409</v>
      </c>
      <c r="H108" s="97"/>
      <c r="I108" s="67"/>
    </row>
    <row r="109" spans="1:9" ht="15.75">
      <c r="A109" s="17">
        <v>33</v>
      </c>
      <c r="B109" s="20" t="s">
        <v>129</v>
      </c>
      <c r="C109" s="29" t="s">
        <v>85</v>
      </c>
      <c r="D109" s="12">
        <v>80.27</v>
      </c>
      <c r="E109" s="46">
        <f t="shared" si="11"/>
        <v>78.6646</v>
      </c>
      <c r="F109" s="13">
        <f t="shared" si="12"/>
        <v>77.05919999999999</v>
      </c>
      <c r="G109" s="31">
        <f t="shared" si="13"/>
        <v>74.6511</v>
      </c>
      <c r="H109" s="97"/>
      <c r="I109" s="67"/>
    </row>
    <row r="110" spans="1:9" ht="15.75">
      <c r="A110" s="17">
        <v>34</v>
      </c>
      <c r="B110" s="50" t="s">
        <v>137</v>
      </c>
      <c r="C110" s="59" t="s">
        <v>52</v>
      </c>
      <c r="D110" s="51">
        <v>392.21</v>
      </c>
      <c r="E110" s="46">
        <f t="shared" si="11"/>
        <v>384.3658</v>
      </c>
      <c r="F110" s="82">
        <f t="shared" si="12"/>
        <v>376.5216</v>
      </c>
      <c r="G110" s="83">
        <f t="shared" si="13"/>
        <v>364.7553</v>
      </c>
      <c r="H110" s="97"/>
      <c r="I110" s="67"/>
    </row>
    <row r="111" spans="1:9" ht="15.75">
      <c r="A111" s="17">
        <v>35</v>
      </c>
      <c r="B111" s="50" t="s">
        <v>140</v>
      </c>
      <c r="C111" s="59" t="s">
        <v>52</v>
      </c>
      <c r="D111" s="51">
        <v>404.89</v>
      </c>
      <c r="E111" s="46">
        <f t="shared" si="11"/>
        <v>396.7922</v>
      </c>
      <c r="F111" s="13">
        <f t="shared" si="12"/>
        <v>388.6944</v>
      </c>
      <c r="G111" s="31">
        <f t="shared" si="13"/>
        <v>376.5477</v>
      </c>
      <c r="H111" s="97"/>
      <c r="I111" s="67"/>
    </row>
    <row r="112" spans="1:9" ht="15.75">
      <c r="A112" s="17">
        <v>36</v>
      </c>
      <c r="B112" s="50" t="s">
        <v>29</v>
      </c>
      <c r="C112" s="66" t="s">
        <v>21</v>
      </c>
      <c r="D112" s="51">
        <v>83.56</v>
      </c>
      <c r="E112" s="46">
        <f t="shared" si="11"/>
        <v>81.8888</v>
      </c>
      <c r="F112" s="13">
        <f t="shared" si="12"/>
        <v>80.2176</v>
      </c>
      <c r="G112" s="31">
        <f t="shared" si="13"/>
        <v>77.7108</v>
      </c>
      <c r="H112" s="97"/>
      <c r="I112" s="67"/>
    </row>
    <row r="113" spans="1:9" ht="15.75">
      <c r="A113" s="17">
        <v>37</v>
      </c>
      <c r="B113" s="50" t="s">
        <v>84</v>
      </c>
      <c r="C113" s="66" t="s">
        <v>21</v>
      </c>
      <c r="D113" s="51">
        <v>88.83</v>
      </c>
      <c r="E113" s="46">
        <f t="shared" si="11"/>
        <v>87.0534</v>
      </c>
      <c r="F113" s="13">
        <f t="shared" si="12"/>
        <v>85.2768</v>
      </c>
      <c r="G113" s="31">
        <f t="shared" si="13"/>
        <v>82.6119</v>
      </c>
      <c r="H113" s="97"/>
      <c r="I113" s="67"/>
    </row>
    <row r="114" spans="1:9" ht="15.75">
      <c r="A114" s="17">
        <v>38</v>
      </c>
      <c r="B114" s="50" t="s">
        <v>30</v>
      </c>
      <c r="C114" s="66" t="s">
        <v>21</v>
      </c>
      <c r="D114" s="51">
        <v>88.83</v>
      </c>
      <c r="E114" s="46">
        <f t="shared" si="11"/>
        <v>87.0534</v>
      </c>
      <c r="F114" s="13">
        <f t="shared" si="12"/>
        <v>85.2768</v>
      </c>
      <c r="G114" s="31">
        <f t="shared" si="13"/>
        <v>82.6119</v>
      </c>
      <c r="H114" s="97"/>
      <c r="I114" s="67"/>
    </row>
    <row r="115" spans="1:9" ht="15.75">
      <c r="A115" s="17">
        <v>39</v>
      </c>
      <c r="B115" s="50" t="s">
        <v>119</v>
      </c>
      <c r="C115" s="66" t="s">
        <v>21</v>
      </c>
      <c r="D115" s="51">
        <v>135.17</v>
      </c>
      <c r="E115" s="46">
        <f t="shared" si="11"/>
        <v>132.46659999999997</v>
      </c>
      <c r="F115" s="13">
        <f t="shared" si="12"/>
        <v>129.76319999999998</v>
      </c>
      <c r="G115" s="31">
        <f t="shared" si="13"/>
        <v>125.7081</v>
      </c>
      <c r="H115" s="97"/>
      <c r="I115" s="67"/>
    </row>
    <row r="116" spans="1:9" ht="15.75">
      <c r="A116" s="17">
        <v>40</v>
      </c>
      <c r="B116" s="50" t="s">
        <v>107</v>
      </c>
      <c r="C116" s="66" t="s">
        <v>21</v>
      </c>
      <c r="D116" s="51">
        <v>135.17</v>
      </c>
      <c r="E116" s="46">
        <f t="shared" si="11"/>
        <v>132.46659999999997</v>
      </c>
      <c r="F116" s="13">
        <f t="shared" si="12"/>
        <v>129.76319999999998</v>
      </c>
      <c r="G116" s="31">
        <f t="shared" si="13"/>
        <v>125.7081</v>
      </c>
      <c r="H116" s="97"/>
      <c r="I116" s="67"/>
    </row>
    <row r="117" spans="1:9" ht="15.75">
      <c r="A117" s="17">
        <v>41</v>
      </c>
      <c r="B117" s="50" t="s">
        <v>31</v>
      </c>
      <c r="C117" s="66" t="s">
        <v>22</v>
      </c>
      <c r="D117" s="51">
        <v>140.75</v>
      </c>
      <c r="E117" s="46">
        <f t="shared" si="11"/>
        <v>137.935</v>
      </c>
      <c r="F117" s="13">
        <f t="shared" si="12"/>
        <v>135.12</v>
      </c>
      <c r="G117" s="31">
        <f t="shared" si="13"/>
        <v>130.8975</v>
      </c>
      <c r="H117" s="97"/>
      <c r="I117" s="67"/>
    </row>
    <row r="118" spans="1:9" ht="15.75">
      <c r="A118" s="17">
        <v>42</v>
      </c>
      <c r="B118" s="50" t="s">
        <v>169</v>
      </c>
      <c r="C118" s="66" t="s">
        <v>21</v>
      </c>
      <c r="D118" s="51">
        <v>182.58</v>
      </c>
      <c r="E118" s="46">
        <f t="shared" si="11"/>
        <v>178.9284</v>
      </c>
      <c r="F118" s="13">
        <f t="shared" si="12"/>
        <v>175.2768</v>
      </c>
      <c r="G118" s="31">
        <f t="shared" si="13"/>
        <v>169.79940000000002</v>
      </c>
      <c r="H118" s="97"/>
      <c r="I118" s="67"/>
    </row>
    <row r="119" spans="1:9" ht="15.75">
      <c r="A119" s="17">
        <v>43</v>
      </c>
      <c r="B119" s="50" t="s">
        <v>123</v>
      </c>
      <c r="C119" s="66" t="s">
        <v>21</v>
      </c>
      <c r="D119" s="51">
        <v>85.05</v>
      </c>
      <c r="E119" s="46">
        <f t="shared" si="11"/>
        <v>83.34899999999999</v>
      </c>
      <c r="F119" s="13">
        <f t="shared" si="12"/>
        <v>81.648</v>
      </c>
      <c r="G119" s="31">
        <f t="shared" si="13"/>
        <v>79.0965</v>
      </c>
      <c r="H119" s="97"/>
      <c r="I119" s="67"/>
    </row>
    <row r="120" spans="1:9" ht="15.75">
      <c r="A120" s="17">
        <v>44</v>
      </c>
      <c r="B120" s="50" t="s">
        <v>128</v>
      </c>
      <c r="C120" s="66" t="s">
        <v>21</v>
      </c>
      <c r="D120" s="51">
        <v>105.4</v>
      </c>
      <c r="E120" s="46">
        <f t="shared" si="11"/>
        <v>103.292</v>
      </c>
      <c r="F120" s="13">
        <f t="shared" si="12"/>
        <v>101.184</v>
      </c>
      <c r="G120" s="31">
        <f t="shared" si="13"/>
        <v>98.022</v>
      </c>
      <c r="H120" s="97"/>
      <c r="I120" s="67"/>
    </row>
    <row r="121" spans="1:9" ht="15.75">
      <c r="A121" s="17">
        <v>45</v>
      </c>
      <c r="B121" s="50" t="s">
        <v>32</v>
      </c>
      <c r="C121" s="66" t="s">
        <v>21</v>
      </c>
      <c r="D121" s="51">
        <v>272.3</v>
      </c>
      <c r="E121" s="46">
        <f t="shared" si="11"/>
        <v>266.854</v>
      </c>
      <c r="F121" s="13">
        <f t="shared" si="12"/>
        <v>261.408</v>
      </c>
      <c r="G121" s="31">
        <f t="shared" si="13"/>
        <v>253.23900000000003</v>
      </c>
      <c r="H121" s="97"/>
      <c r="I121" s="67"/>
    </row>
    <row r="122" spans="1:9" ht="15.75">
      <c r="A122" s="49">
        <v>46</v>
      </c>
      <c r="B122" s="50" t="s">
        <v>32</v>
      </c>
      <c r="C122" s="66" t="s">
        <v>22</v>
      </c>
      <c r="D122" s="51">
        <v>275</v>
      </c>
      <c r="E122" s="46">
        <f t="shared" si="11"/>
        <v>269.5</v>
      </c>
      <c r="F122" s="13">
        <f t="shared" si="12"/>
        <v>264</v>
      </c>
      <c r="G122" s="31">
        <f t="shared" si="13"/>
        <v>255.75</v>
      </c>
      <c r="H122" s="97"/>
      <c r="I122" s="67"/>
    </row>
    <row r="123" spans="1:9" ht="15.75">
      <c r="A123" s="17">
        <v>47</v>
      </c>
      <c r="B123" s="50" t="s">
        <v>124</v>
      </c>
      <c r="C123" s="66" t="s">
        <v>21</v>
      </c>
      <c r="D123" s="51">
        <v>119.02</v>
      </c>
      <c r="E123" s="46">
        <f t="shared" si="11"/>
        <v>116.63959999999999</v>
      </c>
      <c r="F123" s="13">
        <f t="shared" si="12"/>
        <v>114.25919999999999</v>
      </c>
      <c r="G123" s="31">
        <f t="shared" si="13"/>
        <v>110.68860000000001</v>
      </c>
      <c r="H123" s="97"/>
      <c r="I123" s="67"/>
    </row>
    <row r="124" spans="1:9" ht="15.75">
      <c r="A124" s="17">
        <v>48</v>
      </c>
      <c r="B124" s="50" t="s">
        <v>131</v>
      </c>
      <c r="C124" s="66" t="s">
        <v>85</v>
      </c>
      <c r="D124" s="51">
        <v>130.23</v>
      </c>
      <c r="E124" s="46">
        <f t="shared" si="11"/>
        <v>127.62539999999998</v>
      </c>
      <c r="F124" s="13">
        <f t="shared" si="12"/>
        <v>125.02079999999998</v>
      </c>
      <c r="G124" s="31">
        <f t="shared" si="13"/>
        <v>121.1139</v>
      </c>
      <c r="H124" s="97"/>
      <c r="I124" s="67"/>
    </row>
    <row r="125" spans="1:9" ht="15.75">
      <c r="A125" s="17">
        <v>49</v>
      </c>
      <c r="B125" s="50" t="s">
        <v>171</v>
      </c>
      <c r="C125" s="66" t="s">
        <v>85</v>
      </c>
      <c r="D125" s="51">
        <v>140.62</v>
      </c>
      <c r="E125" s="46">
        <f t="shared" si="11"/>
        <v>137.8076</v>
      </c>
      <c r="F125" s="13">
        <f t="shared" si="12"/>
        <v>134.9952</v>
      </c>
      <c r="G125" s="31">
        <f t="shared" si="13"/>
        <v>130.7766</v>
      </c>
      <c r="H125" s="97"/>
      <c r="I125" s="67"/>
    </row>
    <row r="126" spans="1:9" ht="15.75">
      <c r="A126" s="17">
        <v>50</v>
      </c>
      <c r="B126" s="50" t="s">
        <v>138</v>
      </c>
      <c r="C126" s="59" t="s">
        <v>52</v>
      </c>
      <c r="D126" s="51">
        <v>644.98</v>
      </c>
      <c r="E126" s="46">
        <f t="shared" si="11"/>
        <v>632.0804</v>
      </c>
      <c r="F126" s="13">
        <f t="shared" si="12"/>
        <v>619.1808</v>
      </c>
      <c r="G126" s="31">
        <f t="shared" si="13"/>
        <v>599.8314</v>
      </c>
      <c r="H126" s="97"/>
      <c r="I126" s="67"/>
    </row>
    <row r="127" spans="1:9" ht="15.75">
      <c r="A127" s="17">
        <v>51</v>
      </c>
      <c r="B127" s="50" t="s">
        <v>141</v>
      </c>
      <c r="C127" s="59" t="s">
        <v>52</v>
      </c>
      <c r="D127" s="51">
        <v>689.41</v>
      </c>
      <c r="E127" s="46">
        <f t="shared" si="11"/>
        <v>675.6218</v>
      </c>
      <c r="F127" s="13">
        <f t="shared" si="12"/>
        <v>661.8335999999999</v>
      </c>
      <c r="G127" s="31">
        <f t="shared" si="13"/>
        <v>641.1513</v>
      </c>
      <c r="H127" s="97"/>
      <c r="I127" s="67"/>
    </row>
    <row r="128" spans="1:9" ht="15.75">
      <c r="A128" s="17">
        <v>52</v>
      </c>
      <c r="B128" s="50" t="s">
        <v>170</v>
      </c>
      <c r="C128" s="59" t="s">
        <v>52</v>
      </c>
      <c r="D128" s="51">
        <v>706.3</v>
      </c>
      <c r="E128" s="46">
        <f t="shared" si="11"/>
        <v>692.174</v>
      </c>
      <c r="F128" s="13">
        <f t="shared" si="12"/>
        <v>678.0479999999999</v>
      </c>
      <c r="G128" s="31">
        <f t="shared" si="13"/>
        <v>656.859</v>
      </c>
      <c r="H128" s="97"/>
      <c r="I128" s="67"/>
    </row>
    <row r="129" spans="1:9" ht="15.75">
      <c r="A129" s="17">
        <v>53</v>
      </c>
      <c r="B129" s="50" t="s">
        <v>86</v>
      </c>
      <c r="C129" s="66" t="s">
        <v>85</v>
      </c>
      <c r="D129" s="51">
        <v>136</v>
      </c>
      <c r="E129" s="46">
        <f t="shared" si="11"/>
        <v>133.28</v>
      </c>
      <c r="F129" s="13">
        <f t="shared" si="12"/>
        <v>130.56</v>
      </c>
      <c r="G129" s="31">
        <f t="shared" si="13"/>
        <v>126.48</v>
      </c>
      <c r="H129" s="97"/>
      <c r="I129" s="67"/>
    </row>
    <row r="130" spans="1:9" ht="15.75">
      <c r="A130" s="17">
        <v>54</v>
      </c>
      <c r="B130" s="50" t="s">
        <v>106</v>
      </c>
      <c r="C130" s="66" t="s">
        <v>85</v>
      </c>
      <c r="D130" s="51">
        <v>214.4</v>
      </c>
      <c r="E130" s="46">
        <f t="shared" si="11"/>
        <v>210.112</v>
      </c>
      <c r="F130" s="13">
        <f t="shared" si="12"/>
        <v>205.82399999999998</v>
      </c>
      <c r="G130" s="31">
        <f t="shared" si="13"/>
        <v>199.39200000000002</v>
      </c>
      <c r="H130" s="97"/>
      <c r="I130" s="67"/>
    </row>
    <row r="131" spans="1:9" ht="15.75">
      <c r="A131" s="17">
        <v>55</v>
      </c>
      <c r="B131" s="50" t="s">
        <v>125</v>
      </c>
      <c r="C131" s="66" t="s">
        <v>85</v>
      </c>
      <c r="D131" s="51">
        <v>149.48</v>
      </c>
      <c r="E131" s="46">
        <f t="shared" si="11"/>
        <v>146.4904</v>
      </c>
      <c r="F131" s="13">
        <f t="shared" si="12"/>
        <v>143.5008</v>
      </c>
      <c r="G131" s="31">
        <f t="shared" si="13"/>
        <v>139.0164</v>
      </c>
      <c r="H131" s="97"/>
      <c r="I131" s="67"/>
    </row>
    <row r="132" spans="1:9" ht="15.75">
      <c r="A132" s="17">
        <v>56</v>
      </c>
      <c r="B132" s="50" t="s">
        <v>132</v>
      </c>
      <c r="C132" s="66" t="s">
        <v>85</v>
      </c>
      <c r="D132" s="51">
        <v>164.88</v>
      </c>
      <c r="E132" s="46">
        <f t="shared" si="11"/>
        <v>161.58239999999998</v>
      </c>
      <c r="F132" s="13">
        <f t="shared" si="12"/>
        <v>158.2848</v>
      </c>
      <c r="G132" s="31">
        <f t="shared" si="13"/>
        <v>153.3384</v>
      </c>
      <c r="H132" s="97"/>
      <c r="I132" s="67"/>
    </row>
    <row r="133" spans="1:9" ht="15.75">
      <c r="A133" s="17">
        <v>57</v>
      </c>
      <c r="B133" s="50" t="s">
        <v>174</v>
      </c>
      <c r="C133" s="66" t="s">
        <v>85</v>
      </c>
      <c r="D133" s="51">
        <v>193.25</v>
      </c>
      <c r="E133" s="46">
        <f t="shared" si="11"/>
        <v>189.385</v>
      </c>
      <c r="F133" s="13">
        <f t="shared" si="12"/>
        <v>185.51999999999998</v>
      </c>
      <c r="G133" s="31">
        <f t="shared" si="13"/>
        <v>179.7225</v>
      </c>
      <c r="H133" s="97"/>
      <c r="I133" s="67"/>
    </row>
    <row r="134" spans="1:9" ht="15.75">
      <c r="A134" s="17">
        <v>58</v>
      </c>
      <c r="B134" s="50" t="s">
        <v>142</v>
      </c>
      <c r="C134" s="66" t="s">
        <v>85</v>
      </c>
      <c r="D134" s="51">
        <v>193.25</v>
      </c>
      <c r="E134" s="46">
        <f t="shared" si="11"/>
        <v>189.385</v>
      </c>
      <c r="F134" s="13">
        <f t="shared" si="12"/>
        <v>185.51999999999998</v>
      </c>
      <c r="G134" s="31">
        <f t="shared" si="13"/>
        <v>179.7225</v>
      </c>
      <c r="H134" s="97"/>
      <c r="I134" s="67"/>
    </row>
    <row r="135" spans="1:9" ht="15.75">
      <c r="A135" s="17">
        <v>59</v>
      </c>
      <c r="B135" s="50" t="s">
        <v>172</v>
      </c>
      <c r="C135" s="66" t="s">
        <v>85</v>
      </c>
      <c r="D135" s="51">
        <v>293.88</v>
      </c>
      <c r="E135" s="46">
        <f t="shared" si="11"/>
        <v>288.00239999999997</v>
      </c>
      <c r="F135" s="13">
        <f t="shared" si="12"/>
        <v>282.1248</v>
      </c>
      <c r="G135" s="31">
        <f t="shared" si="13"/>
        <v>273.3084</v>
      </c>
      <c r="H135" s="97"/>
      <c r="I135" s="67"/>
    </row>
    <row r="136" spans="1:9" ht="15.75">
      <c r="A136" s="17">
        <v>60</v>
      </c>
      <c r="B136" s="50" t="s">
        <v>87</v>
      </c>
      <c r="C136" s="66" t="s">
        <v>85</v>
      </c>
      <c r="D136" s="51">
        <v>179.5</v>
      </c>
      <c r="E136" s="46">
        <f t="shared" si="11"/>
        <v>175.91</v>
      </c>
      <c r="F136" s="13">
        <f t="shared" si="12"/>
        <v>172.32</v>
      </c>
      <c r="G136" s="31">
        <f t="shared" si="13"/>
        <v>166.935</v>
      </c>
      <c r="H136" s="97"/>
      <c r="I136" s="67"/>
    </row>
    <row r="137" spans="1:9" ht="15.75">
      <c r="A137" s="17">
        <v>61</v>
      </c>
      <c r="B137" s="50" t="s">
        <v>105</v>
      </c>
      <c r="C137" s="66" t="s">
        <v>85</v>
      </c>
      <c r="D137" s="51">
        <v>294.15</v>
      </c>
      <c r="E137" s="46">
        <f t="shared" si="11"/>
        <v>288.267</v>
      </c>
      <c r="F137" s="13">
        <f t="shared" si="12"/>
        <v>282.38399999999996</v>
      </c>
      <c r="G137" s="31">
        <f t="shared" si="13"/>
        <v>273.5595</v>
      </c>
      <c r="H137" s="97"/>
      <c r="I137" s="67"/>
    </row>
    <row r="138" spans="1:9" ht="15.75">
      <c r="A138" s="17">
        <v>62</v>
      </c>
      <c r="B138" s="50" t="s">
        <v>173</v>
      </c>
      <c r="C138" s="66" t="s">
        <v>85</v>
      </c>
      <c r="D138" s="51">
        <v>416.45</v>
      </c>
      <c r="E138" s="46">
        <f t="shared" si="11"/>
        <v>408.121</v>
      </c>
      <c r="F138" s="13">
        <f t="shared" si="12"/>
        <v>399.792</v>
      </c>
      <c r="G138" s="31">
        <f t="shared" si="13"/>
        <v>387.2985</v>
      </c>
      <c r="H138" s="97"/>
      <c r="I138" s="67"/>
    </row>
    <row r="139" spans="1:9" ht="15.75">
      <c r="A139" s="17">
        <v>63</v>
      </c>
      <c r="B139" s="50" t="s">
        <v>135</v>
      </c>
      <c r="C139" s="66" t="s">
        <v>52</v>
      </c>
      <c r="D139" s="51">
        <v>729.24</v>
      </c>
      <c r="E139" s="46">
        <f t="shared" si="11"/>
        <v>714.6552</v>
      </c>
      <c r="F139" s="13">
        <f t="shared" si="12"/>
        <v>700.0704</v>
      </c>
      <c r="G139" s="31">
        <f t="shared" si="13"/>
        <v>678.1932</v>
      </c>
      <c r="H139" s="97"/>
      <c r="I139" s="67"/>
    </row>
    <row r="140" spans="1:9" ht="15.75">
      <c r="A140" s="17">
        <v>64</v>
      </c>
      <c r="B140" s="50" t="s">
        <v>142</v>
      </c>
      <c r="C140" s="66" t="s">
        <v>52</v>
      </c>
      <c r="D140" s="51">
        <v>972.09</v>
      </c>
      <c r="E140" s="46">
        <f t="shared" si="11"/>
        <v>952.6482</v>
      </c>
      <c r="F140" s="13">
        <f t="shared" si="12"/>
        <v>933.2064</v>
      </c>
      <c r="G140" s="31">
        <f t="shared" si="13"/>
        <v>904.0437000000001</v>
      </c>
      <c r="H140" s="97"/>
      <c r="I140" s="67"/>
    </row>
    <row r="141" spans="1:9" ht="15.75">
      <c r="A141" s="17">
        <v>65</v>
      </c>
      <c r="B141" s="50" t="s">
        <v>88</v>
      </c>
      <c r="C141" s="66" t="s">
        <v>85</v>
      </c>
      <c r="D141" s="51">
        <v>296.4</v>
      </c>
      <c r="E141" s="46">
        <f t="shared" si="11"/>
        <v>290.472</v>
      </c>
      <c r="F141" s="13">
        <f t="shared" si="12"/>
        <v>284.544</v>
      </c>
      <c r="G141" s="31">
        <f t="shared" si="13"/>
        <v>275.652</v>
      </c>
      <c r="H141" s="97"/>
      <c r="I141" s="67"/>
    </row>
    <row r="142" spans="1:9" ht="15.75">
      <c r="A142" s="17">
        <v>66</v>
      </c>
      <c r="B142" s="50" t="s">
        <v>175</v>
      </c>
      <c r="C142" s="66" t="s">
        <v>85</v>
      </c>
      <c r="D142" s="51">
        <v>301.5</v>
      </c>
      <c r="E142" s="46">
        <f t="shared" si="11"/>
        <v>295.46999999999997</v>
      </c>
      <c r="F142" s="13">
        <f t="shared" si="12"/>
        <v>289.44</v>
      </c>
      <c r="G142" s="31">
        <f t="shared" si="13"/>
        <v>280.39500000000004</v>
      </c>
      <c r="H142" s="97"/>
      <c r="I142" s="67"/>
    </row>
    <row r="143" spans="1:9" ht="15.75">
      <c r="A143" s="17">
        <v>67</v>
      </c>
      <c r="B143" s="50" t="s">
        <v>126</v>
      </c>
      <c r="C143" s="66" t="s">
        <v>85</v>
      </c>
      <c r="D143" s="51">
        <v>224.37</v>
      </c>
      <c r="E143" s="46">
        <f t="shared" si="11"/>
        <v>219.8826</v>
      </c>
      <c r="F143" s="13">
        <f t="shared" si="12"/>
        <v>215.3952</v>
      </c>
      <c r="G143" s="31">
        <f t="shared" si="13"/>
        <v>208.66410000000002</v>
      </c>
      <c r="H143" s="97"/>
      <c r="I143" s="67"/>
    </row>
    <row r="144" spans="1:9" ht="15.75">
      <c r="A144" s="17">
        <v>68</v>
      </c>
      <c r="B144" s="50" t="s">
        <v>133</v>
      </c>
      <c r="C144" s="66" t="s">
        <v>85</v>
      </c>
      <c r="D144" s="51">
        <v>248.3</v>
      </c>
      <c r="E144" s="46">
        <f t="shared" si="11"/>
        <v>243.334</v>
      </c>
      <c r="F144" s="13">
        <f t="shared" si="12"/>
        <v>238.368</v>
      </c>
      <c r="G144" s="31">
        <f t="shared" si="13"/>
        <v>230.919</v>
      </c>
      <c r="H144" s="97"/>
      <c r="I144" s="67"/>
    </row>
    <row r="145" spans="1:9" ht="15.75">
      <c r="A145" s="17">
        <v>69</v>
      </c>
      <c r="B145" s="50" t="s">
        <v>139</v>
      </c>
      <c r="C145" s="66" t="s">
        <v>85</v>
      </c>
      <c r="D145" s="51">
        <v>332.64</v>
      </c>
      <c r="E145" s="46">
        <f t="shared" si="11"/>
        <v>325.9872</v>
      </c>
      <c r="F145" s="13">
        <f t="shared" si="12"/>
        <v>319.33439999999996</v>
      </c>
      <c r="G145" s="31">
        <f t="shared" si="13"/>
        <v>309.3552</v>
      </c>
      <c r="H145" s="10"/>
      <c r="I145" s="67"/>
    </row>
    <row r="146" spans="1:9" ht="15.75">
      <c r="A146" s="17">
        <v>70</v>
      </c>
      <c r="B146" s="50" t="s">
        <v>139</v>
      </c>
      <c r="C146" s="66" t="s">
        <v>52</v>
      </c>
      <c r="D146" s="51">
        <v>1310.74</v>
      </c>
      <c r="E146" s="46">
        <f t="shared" si="11"/>
        <v>1284.5252</v>
      </c>
      <c r="F146" s="13">
        <f t="shared" si="12"/>
        <v>1258.3104</v>
      </c>
      <c r="G146" s="31">
        <f t="shared" si="13"/>
        <v>1218.9882</v>
      </c>
      <c r="H146" s="10"/>
      <c r="I146" s="67"/>
    </row>
    <row r="147" spans="1:9" ht="15.75">
      <c r="A147" s="17">
        <v>71</v>
      </c>
      <c r="B147" s="20" t="s">
        <v>178</v>
      </c>
      <c r="C147" s="66" t="s">
        <v>85</v>
      </c>
      <c r="D147" s="51">
        <v>383.75</v>
      </c>
      <c r="E147" s="46">
        <f t="shared" si="11"/>
        <v>376.075</v>
      </c>
      <c r="F147" s="13">
        <f t="shared" si="12"/>
        <v>368.4</v>
      </c>
      <c r="G147" s="31">
        <f t="shared" si="13"/>
        <v>356.88750000000005</v>
      </c>
      <c r="H147" s="10"/>
      <c r="I147" s="67"/>
    </row>
    <row r="148" spans="1:9" ht="15.75">
      <c r="A148" s="17">
        <v>72</v>
      </c>
      <c r="B148" s="20" t="s">
        <v>143</v>
      </c>
      <c r="C148" s="66" t="s">
        <v>52</v>
      </c>
      <c r="D148" s="12">
        <v>1712.63</v>
      </c>
      <c r="E148" s="46">
        <f t="shared" si="11"/>
        <v>1678.3774</v>
      </c>
      <c r="F148" s="13">
        <f t="shared" si="12"/>
        <v>1644.1248</v>
      </c>
      <c r="G148" s="31">
        <f t="shared" si="13"/>
        <v>1592.7459000000001</v>
      </c>
      <c r="H148" s="10"/>
      <c r="I148" s="67"/>
    </row>
    <row r="149" spans="1:9" ht="15.75">
      <c r="A149" s="17">
        <v>73</v>
      </c>
      <c r="B149" s="20" t="s">
        <v>89</v>
      </c>
      <c r="C149" s="29" t="s">
        <v>85</v>
      </c>
      <c r="D149" s="12">
        <v>374.52</v>
      </c>
      <c r="E149" s="46">
        <f t="shared" si="11"/>
        <v>367.02959999999996</v>
      </c>
      <c r="F149" s="13">
        <f>IF(E149="","",D149*0.96)</f>
        <v>359.5392</v>
      </c>
      <c r="G149" s="31">
        <f>IF(F149="","",D149*0.93)</f>
        <v>348.3036</v>
      </c>
      <c r="H149" s="10"/>
      <c r="I149" s="67"/>
    </row>
    <row r="150" spans="1:9" ht="15.75">
      <c r="A150" s="17">
        <v>74</v>
      </c>
      <c r="B150" s="20" t="s">
        <v>177</v>
      </c>
      <c r="C150" s="29" t="s">
        <v>85</v>
      </c>
      <c r="D150" s="12">
        <v>770.13</v>
      </c>
      <c r="E150" s="46">
        <f t="shared" si="11"/>
        <v>754.7274</v>
      </c>
      <c r="F150" s="13">
        <f>IF(E150="","",D150*0.96)</f>
        <v>739.3248</v>
      </c>
      <c r="G150" s="31">
        <f>IF(F150="","",D150*0.93)</f>
        <v>716.2209</v>
      </c>
      <c r="H150" s="10"/>
      <c r="I150" s="67"/>
    </row>
    <row r="151" spans="1:9" ht="15.75">
      <c r="A151" s="17">
        <v>75</v>
      </c>
      <c r="B151" s="20" t="s">
        <v>146</v>
      </c>
      <c r="C151" s="29" t="s">
        <v>85</v>
      </c>
      <c r="D151" s="51">
        <v>770.13</v>
      </c>
      <c r="E151" s="46">
        <f t="shared" si="11"/>
        <v>754.7274</v>
      </c>
      <c r="F151" s="13">
        <f t="shared" si="12"/>
        <v>739.3248</v>
      </c>
      <c r="G151" s="31">
        <f t="shared" si="13"/>
        <v>716.2209</v>
      </c>
      <c r="H151" s="10"/>
      <c r="I151" s="67"/>
    </row>
    <row r="152" spans="1:9" ht="15.75" customHeight="1">
      <c r="A152" s="17">
        <v>76</v>
      </c>
      <c r="B152" s="20" t="s">
        <v>33</v>
      </c>
      <c r="C152" s="29" t="s">
        <v>22</v>
      </c>
      <c r="D152" s="12">
        <v>1012.01</v>
      </c>
      <c r="E152" s="46">
        <f t="shared" si="11"/>
        <v>991.7697999999999</v>
      </c>
      <c r="F152" s="13">
        <f t="shared" si="12"/>
        <v>971.5296</v>
      </c>
      <c r="G152" s="31">
        <f t="shared" si="13"/>
        <v>941.1693</v>
      </c>
      <c r="H152" s="10"/>
      <c r="I152" s="67"/>
    </row>
    <row r="153" spans="1:9" ht="15.75" customHeight="1">
      <c r="A153" s="17">
        <v>77</v>
      </c>
      <c r="B153" s="20" t="s">
        <v>176</v>
      </c>
      <c r="C153" s="29" t="s">
        <v>21</v>
      </c>
      <c r="D153" s="12">
        <v>1039.37</v>
      </c>
      <c r="E153" s="46">
        <f t="shared" si="11"/>
        <v>1018.5825999999998</v>
      </c>
      <c r="F153" s="13">
        <f t="shared" si="12"/>
        <v>997.7951999999999</v>
      </c>
      <c r="G153" s="31">
        <f t="shared" si="13"/>
        <v>966.6140999999999</v>
      </c>
      <c r="H153" s="10"/>
      <c r="I153" s="67"/>
    </row>
    <row r="154" spans="1:9" ht="15.75" customHeight="1">
      <c r="A154" s="17">
        <v>78</v>
      </c>
      <c r="B154" s="50" t="s">
        <v>127</v>
      </c>
      <c r="C154" s="66" t="s">
        <v>85</v>
      </c>
      <c r="D154" s="51">
        <v>276.03</v>
      </c>
      <c r="E154" s="46">
        <f t="shared" si="11"/>
        <v>270.50939999999997</v>
      </c>
      <c r="F154" s="82">
        <f t="shared" si="12"/>
        <v>264.98879999999997</v>
      </c>
      <c r="G154" s="83">
        <f t="shared" si="13"/>
        <v>256.7079</v>
      </c>
      <c r="H154" s="10"/>
      <c r="I154" s="67"/>
    </row>
    <row r="155" spans="1:9" ht="15.75" customHeight="1">
      <c r="A155" s="17">
        <v>79</v>
      </c>
      <c r="B155" s="50" t="s">
        <v>134</v>
      </c>
      <c r="C155" s="66" t="s">
        <v>85</v>
      </c>
      <c r="D155" s="51">
        <v>304.53</v>
      </c>
      <c r="E155" s="46">
        <f t="shared" si="11"/>
        <v>298.4394</v>
      </c>
      <c r="F155" s="82">
        <f t="shared" si="12"/>
        <v>292.3488</v>
      </c>
      <c r="G155" s="83">
        <f t="shared" si="13"/>
        <v>283.2129</v>
      </c>
      <c r="H155" s="45"/>
      <c r="I155" s="67"/>
    </row>
    <row r="156" spans="1:9" ht="15.75" customHeight="1">
      <c r="A156" s="17">
        <v>80</v>
      </c>
      <c r="B156" s="50" t="s">
        <v>90</v>
      </c>
      <c r="C156" s="66" t="s">
        <v>85</v>
      </c>
      <c r="D156" s="51">
        <v>667.8</v>
      </c>
      <c r="E156" s="46">
        <f t="shared" si="11"/>
        <v>654.444</v>
      </c>
      <c r="F156" s="82">
        <f t="shared" si="12"/>
        <v>641.088</v>
      </c>
      <c r="G156" s="83">
        <f t="shared" si="13"/>
        <v>621.054</v>
      </c>
      <c r="H156" s="10"/>
      <c r="I156" s="67"/>
    </row>
    <row r="157" spans="1:9" ht="15.75">
      <c r="A157" s="17">
        <v>81</v>
      </c>
      <c r="B157" s="50" t="s">
        <v>34</v>
      </c>
      <c r="C157" s="66" t="s">
        <v>22</v>
      </c>
      <c r="D157" s="51">
        <v>1949</v>
      </c>
      <c r="E157" s="46">
        <f t="shared" si="11"/>
        <v>1910.02</v>
      </c>
      <c r="F157" s="82">
        <f t="shared" si="12"/>
        <v>1871.04</v>
      </c>
      <c r="G157" s="83">
        <f t="shared" si="13"/>
        <v>1812.5700000000002</v>
      </c>
      <c r="H157" s="10"/>
      <c r="I157" s="67"/>
    </row>
    <row r="158" spans="1:9" ht="15.75">
      <c r="A158" s="17">
        <v>82</v>
      </c>
      <c r="B158" s="50" t="s">
        <v>144</v>
      </c>
      <c r="C158" s="66" t="s">
        <v>85</v>
      </c>
      <c r="D158" s="51">
        <v>668.3</v>
      </c>
      <c r="E158" s="46">
        <f>IF(D158="","",D158*0.98)</f>
        <v>654.934</v>
      </c>
      <c r="F158" s="82">
        <f>IF(E158="","",D158*0.96)</f>
        <v>641.568</v>
      </c>
      <c r="G158" s="83">
        <f>IF(F158="","",D158*0.93)</f>
        <v>621.519</v>
      </c>
      <c r="H158" s="10"/>
      <c r="I158" s="67"/>
    </row>
    <row r="159" spans="1:9" ht="15.75">
      <c r="A159" s="17">
        <v>83</v>
      </c>
      <c r="B159" s="50" t="s">
        <v>145</v>
      </c>
      <c r="C159" s="66" t="s">
        <v>85</v>
      </c>
      <c r="D159" s="51">
        <v>935.1</v>
      </c>
      <c r="E159" s="46">
        <f>IF(D159="","",D159*0.98)</f>
        <v>916.398</v>
      </c>
      <c r="F159" s="82">
        <f>IF(E159="","",D159*0.96)</f>
        <v>897.696</v>
      </c>
      <c r="G159" s="83">
        <f>IF(F159="","",D159*0.93)</f>
        <v>869.643</v>
      </c>
      <c r="H159" s="10"/>
      <c r="I159" s="67"/>
    </row>
    <row r="160" spans="1:9" ht="15.75">
      <c r="A160" s="17">
        <v>84</v>
      </c>
      <c r="B160" s="50" t="s">
        <v>91</v>
      </c>
      <c r="C160" s="66" t="s">
        <v>85</v>
      </c>
      <c r="D160" s="51">
        <v>970.8</v>
      </c>
      <c r="E160" s="46">
        <f>IF(D160="","",D160*0.98)</f>
        <v>951.3839999999999</v>
      </c>
      <c r="F160" s="82">
        <f>IF(E160="","",D160*0.96)</f>
        <v>931.968</v>
      </c>
      <c r="G160" s="83">
        <f>IF(F160="","",D160*0.93)</f>
        <v>902.844</v>
      </c>
      <c r="H160" s="10"/>
      <c r="I160" s="67"/>
    </row>
    <row r="161" spans="1:9" ht="15.75">
      <c r="A161" s="17"/>
      <c r="B161" s="20"/>
      <c r="C161" s="29"/>
      <c r="D161" s="12"/>
      <c r="E161" s="46">
        <f aca="true" t="shared" si="14" ref="E161:E179">IF(D161="","",D161*0.975)</f>
      </c>
      <c r="F161" s="13">
        <f aca="true" t="shared" si="15" ref="F161:F179">IF(E161="","",D161*0.95)</f>
      </c>
      <c r="G161" s="31">
        <f aca="true" t="shared" si="16" ref="G161:G179">IF(F161="","",D161*0.9)</f>
      </c>
      <c r="H161" s="10"/>
      <c r="I161" s="67"/>
    </row>
    <row r="162" spans="1:9" ht="15.75">
      <c r="A162" s="53"/>
      <c r="B162" s="26"/>
      <c r="C162" s="85" t="s">
        <v>75</v>
      </c>
      <c r="D162" s="27"/>
      <c r="E162" s="27"/>
      <c r="F162" s="27"/>
      <c r="G162" s="28"/>
      <c r="H162" s="10"/>
      <c r="I162" s="67"/>
    </row>
    <row r="163" spans="1:9" ht="15.75">
      <c r="A163" s="17">
        <v>1</v>
      </c>
      <c r="B163" s="20" t="s">
        <v>54</v>
      </c>
      <c r="C163" s="29" t="s">
        <v>61</v>
      </c>
      <c r="D163" s="12">
        <v>82.32</v>
      </c>
      <c r="E163" s="46">
        <f t="shared" si="14"/>
        <v>80.26199999999999</v>
      </c>
      <c r="F163" s="13">
        <f t="shared" si="15"/>
        <v>78.204</v>
      </c>
      <c r="G163" s="31">
        <f t="shared" si="16"/>
        <v>74.088</v>
      </c>
      <c r="H163" s="10"/>
      <c r="I163" s="67"/>
    </row>
    <row r="164" spans="1:9" ht="15.75">
      <c r="A164" s="17">
        <v>2</v>
      </c>
      <c r="B164" s="20" t="s">
        <v>55</v>
      </c>
      <c r="C164" s="29" t="s">
        <v>61</v>
      </c>
      <c r="D164" s="12">
        <v>93.39</v>
      </c>
      <c r="E164" s="46">
        <f t="shared" si="14"/>
        <v>91.05525</v>
      </c>
      <c r="F164" s="13">
        <f t="shared" si="15"/>
        <v>88.7205</v>
      </c>
      <c r="G164" s="31">
        <f t="shared" si="16"/>
        <v>84.051</v>
      </c>
      <c r="H164" s="10"/>
      <c r="I164" s="67"/>
    </row>
    <row r="165" spans="1:9" ht="15.75">
      <c r="A165" s="17">
        <v>3</v>
      </c>
      <c r="B165" s="20" t="s">
        <v>56</v>
      </c>
      <c r="C165" s="29" t="s">
        <v>61</v>
      </c>
      <c r="D165" s="12">
        <v>115.67</v>
      </c>
      <c r="E165" s="46">
        <f t="shared" si="14"/>
        <v>112.77825</v>
      </c>
      <c r="F165" s="13">
        <f t="shared" si="15"/>
        <v>109.8865</v>
      </c>
      <c r="G165" s="31">
        <f t="shared" si="16"/>
        <v>104.10300000000001</v>
      </c>
      <c r="H165" s="10"/>
      <c r="I165" s="67"/>
    </row>
    <row r="166" spans="1:9" ht="15.75">
      <c r="A166" s="17">
        <v>4</v>
      </c>
      <c r="B166" s="20" t="s">
        <v>57</v>
      </c>
      <c r="C166" s="29" t="s">
        <v>61</v>
      </c>
      <c r="D166" s="12">
        <v>138.92</v>
      </c>
      <c r="E166" s="46">
        <f t="shared" si="14"/>
        <v>135.44699999999997</v>
      </c>
      <c r="F166" s="13">
        <f t="shared" si="15"/>
        <v>131.974</v>
      </c>
      <c r="G166" s="31">
        <f t="shared" si="16"/>
        <v>125.02799999999999</v>
      </c>
      <c r="H166" s="10"/>
      <c r="I166" s="67"/>
    </row>
    <row r="167" spans="1:9" ht="15.75">
      <c r="A167" s="17">
        <v>5</v>
      </c>
      <c r="B167" s="20" t="s">
        <v>58</v>
      </c>
      <c r="C167" s="29" t="s">
        <v>61</v>
      </c>
      <c r="D167" s="12">
        <v>159.57</v>
      </c>
      <c r="E167" s="46">
        <f t="shared" si="14"/>
        <v>155.58075</v>
      </c>
      <c r="F167" s="13">
        <f t="shared" si="15"/>
        <v>151.5915</v>
      </c>
      <c r="G167" s="31">
        <f t="shared" si="16"/>
        <v>143.613</v>
      </c>
      <c r="H167" s="10"/>
      <c r="I167" s="67"/>
    </row>
    <row r="168" spans="1:9" ht="15.75">
      <c r="A168" s="17">
        <v>6</v>
      </c>
      <c r="B168" s="20" t="s">
        <v>59</v>
      </c>
      <c r="C168" s="29" t="s">
        <v>61</v>
      </c>
      <c r="D168" s="12">
        <v>191.13</v>
      </c>
      <c r="E168" s="46">
        <f t="shared" si="14"/>
        <v>186.35174999999998</v>
      </c>
      <c r="F168" s="13">
        <f t="shared" si="15"/>
        <v>181.5735</v>
      </c>
      <c r="G168" s="31">
        <f t="shared" si="16"/>
        <v>172.017</v>
      </c>
      <c r="H168" s="10"/>
      <c r="I168" s="67"/>
    </row>
    <row r="169" spans="1:9" ht="15.75">
      <c r="A169" s="17">
        <v>7</v>
      </c>
      <c r="B169" s="20" t="s">
        <v>60</v>
      </c>
      <c r="C169" s="29" t="s">
        <v>61</v>
      </c>
      <c r="D169" s="12">
        <v>738.1</v>
      </c>
      <c r="E169" s="46">
        <f t="shared" si="14"/>
        <v>719.6475</v>
      </c>
      <c r="F169" s="13">
        <f t="shared" si="15"/>
        <v>701.1949999999999</v>
      </c>
      <c r="G169" s="31">
        <f t="shared" si="16"/>
        <v>664.2900000000001</v>
      </c>
      <c r="H169" s="10"/>
      <c r="I169" s="67"/>
    </row>
    <row r="170" spans="1:9" ht="15.75">
      <c r="A170" s="17"/>
      <c r="B170" s="20"/>
      <c r="C170" s="29"/>
      <c r="D170" s="12"/>
      <c r="E170" s="46">
        <f aca="true" t="shared" si="17" ref="E170:E176">IF(D170="","",D170*0.975)</f>
      </c>
      <c r="F170" s="13">
        <f aca="true" t="shared" si="18" ref="F170:F176">IF(E170="","",D170*0.95)</f>
      </c>
      <c r="G170" s="31">
        <f aca="true" t="shared" si="19" ref="G170:G176">IF(F170="","",D170*0.9)</f>
      </c>
      <c r="H170" s="10"/>
      <c r="I170" s="67"/>
    </row>
    <row r="171" spans="1:9" ht="15.75">
      <c r="A171" s="52"/>
      <c r="B171" s="26"/>
      <c r="C171" s="85" t="s">
        <v>77</v>
      </c>
      <c r="D171" s="27"/>
      <c r="E171" s="27"/>
      <c r="F171" s="27"/>
      <c r="G171" s="28"/>
      <c r="H171" s="10"/>
      <c r="I171" s="67"/>
    </row>
    <row r="172" spans="1:9" ht="15.75">
      <c r="A172" s="17">
        <v>1</v>
      </c>
      <c r="B172" s="20" t="s">
        <v>60</v>
      </c>
      <c r="C172" s="29" t="s">
        <v>61</v>
      </c>
      <c r="D172" s="12">
        <v>235.96</v>
      </c>
      <c r="E172" s="46">
        <f t="shared" si="17"/>
        <v>230.061</v>
      </c>
      <c r="F172" s="13">
        <f t="shared" si="18"/>
        <v>224.162</v>
      </c>
      <c r="G172" s="31">
        <f t="shared" si="19"/>
        <v>212.364</v>
      </c>
      <c r="H172" s="10"/>
      <c r="I172" s="67"/>
    </row>
    <row r="173" spans="1:9" ht="15.75">
      <c r="A173" s="17"/>
      <c r="B173" s="20"/>
      <c r="C173" s="29"/>
      <c r="D173" s="12"/>
      <c r="E173" s="46">
        <f t="shared" si="17"/>
      </c>
      <c r="F173" s="13">
        <f t="shared" si="18"/>
      </c>
      <c r="G173" s="31">
        <f t="shared" si="19"/>
      </c>
      <c r="H173" s="10"/>
      <c r="I173" s="67"/>
    </row>
    <row r="174" spans="1:9" ht="15.75">
      <c r="A174" s="17"/>
      <c r="B174" s="20"/>
      <c r="C174" s="29"/>
      <c r="D174" s="12"/>
      <c r="E174" s="46">
        <f t="shared" si="17"/>
      </c>
      <c r="F174" s="13">
        <f t="shared" si="18"/>
      </c>
      <c r="G174" s="31">
        <f t="shared" si="19"/>
      </c>
      <c r="H174" s="10"/>
      <c r="I174" s="67"/>
    </row>
    <row r="175" spans="1:9" ht="15.75">
      <c r="A175" s="17"/>
      <c r="B175" s="20"/>
      <c r="C175" s="29"/>
      <c r="D175" s="12"/>
      <c r="E175" s="46">
        <f t="shared" si="17"/>
      </c>
      <c r="F175" s="13">
        <f t="shared" si="18"/>
      </c>
      <c r="G175" s="31">
        <f t="shared" si="19"/>
      </c>
      <c r="H175" s="10"/>
      <c r="I175" s="67"/>
    </row>
    <row r="176" spans="1:9" ht="15.75">
      <c r="A176" s="17"/>
      <c r="B176" s="20"/>
      <c r="C176" s="29"/>
      <c r="D176" s="12"/>
      <c r="E176" s="46">
        <f t="shared" si="17"/>
      </c>
      <c r="F176" s="13">
        <f t="shared" si="18"/>
      </c>
      <c r="G176" s="31">
        <f t="shared" si="19"/>
      </c>
      <c r="H176" s="10"/>
      <c r="I176" s="67"/>
    </row>
    <row r="177" spans="1:9" ht="15.75">
      <c r="A177" s="17"/>
      <c r="B177" s="20"/>
      <c r="C177" s="29"/>
      <c r="D177" s="12"/>
      <c r="E177" s="46">
        <f t="shared" si="14"/>
      </c>
      <c r="F177" s="13">
        <f t="shared" si="15"/>
      </c>
      <c r="G177" s="31">
        <f t="shared" si="16"/>
      </c>
      <c r="H177" s="10"/>
      <c r="I177" s="67"/>
    </row>
    <row r="178" spans="1:9" ht="15.75">
      <c r="A178" s="52"/>
      <c r="B178" s="26"/>
      <c r="C178" s="85" t="s">
        <v>76</v>
      </c>
      <c r="D178" s="27"/>
      <c r="E178" s="27"/>
      <c r="F178" s="27"/>
      <c r="G178" s="28"/>
      <c r="H178" s="10"/>
      <c r="I178" s="67"/>
    </row>
    <row r="179" spans="1:9" ht="15.75">
      <c r="A179" s="17">
        <v>1</v>
      </c>
      <c r="B179" s="20" t="s">
        <v>68</v>
      </c>
      <c r="C179" s="29" t="s">
        <v>61</v>
      </c>
      <c r="D179" s="12">
        <v>87.79</v>
      </c>
      <c r="E179" s="46">
        <f t="shared" si="14"/>
        <v>85.59525000000001</v>
      </c>
      <c r="F179" s="13">
        <f t="shared" si="15"/>
        <v>83.40050000000001</v>
      </c>
      <c r="G179" s="31">
        <f t="shared" si="16"/>
        <v>79.01100000000001</v>
      </c>
      <c r="H179" s="10"/>
      <c r="I179" s="67"/>
    </row>
    <row r="180" spans="1:9" ht="15.75">
      <c r="A180" s="17">
        <v>2</v>
      </c>
      <c r="B180" s="20" t="s">
        <v>69</v>
      </c>
      <c r="C180" s="29" t="s">
        <v>61</v>
      </c>
      <c r="D180" s="12">
        <v>107.13</v>
      </c>
      <c r="E180" s="46">
        <f>IF(D180="","",D180*0.975)</f>
        <v>104.45174999999999</v>
      </c>
      <c r="F180" s="13">
        <f>IF(E180="","",D180*0.95)</f>
        <v>101.77349999999998</v>
      </c>
      <c r="G180" s="31">
        <f>IF(F180="","",D180*0.9)</f>
        <v>96.417</v>
      </c>
      <c r="H180" s="10"/>
      <c r="I180" s="67"/>
    </row>
    <row r="181" spans="1:9" ht="15.75">
      <c r="A181" s="17"/>
      <c r="B181" s="20"/>
      <c r="C181" s="29"/>
      <c r="D181" s="12"/>
      <c r="E181" s="46">
        <f aca="true" t="shared" si="20" ref="E181:E215">IF(D181="","",D181*0.975)</f>
      </c>
      <c r="F181" s="13">
        <f aca="true" t="shared" si="21" ref="F181:F215">IF(E181="","",D181*0.95)</f>
      </c>
      <c r="G181" s="31">
        <f>IF(F181="","",D181*0.9)</f>
      </c>
      <c r="H181" s="10"/>
      <c r="I181" s="67"/>
    </row>
    <row r="182" spans="1:9" ht="15.75">
      <c r="A182" s="52"/>
      <c r="B182" s="26"/>
      <c r="C182" s="85" t="s">
        <v>92</v>
      </c>
      <c r="D182" s="27"/>
      <c r="E182" s="27"/>
      <c r="F182" s="27"/>
      <c r="G182" s="28"/>
      <c r="H182" s="10"/>
      <c r="I182" s="67"/>
    </row>
    <row r="183" spans="1:9" ht="15.75">
      <c r="A183" s="17">
        <v>1</v>
      </c>
      <c r="B183" s="20" t="s">
        <v>60</v>
      </c>
      <c r="C183" s="29" t="s">
        <v>61</v>
      </c>
      <c r="D183" s="12">
        <v>242.8</v>
      </c>
      <c r="E183" s="46">
        <f aca="true" t="shared" si="22" ref="E183:E189">IF(D183="","",D183*0.985)</f>
        <v>239.15800000000002</v>
      </c>
      <c r="F183" s="13">
        <f aca="true" t="shared" si="23" ref="F183:F189">IF(E183="","",D183*0.98)</f>
        <v>237.94400000000002</v>
      </c>
      <c r="G183" s="31">
        <f aca="true" t="shared" si="24" ref="G183:G189">IF(F183="","",D183*0.93)</f>
        <v>225.80400000000003</v>
      </c>
      <c r="H183" s="10"/>
      <c r="I183" s="67"/>
    </row>
    <row r="184" spans="1:9" ht="15.75">
      <c r="A184" s="17">
        <v>2</v>
      </c>
      <c r="B184" s="20" t="s">
        <v>93</v>
      </c>
      <c r="C184" s="29" t="s">
        <v>61</v>
      </c>
      <c r="D184" s="12">
        <v>273.8</v>
      </c>
      <c r="E184" s="46">
        <f t="shared" si="22"/>
        <v>269.693</v>
      </c>
      <c r="F184" s="13">
        <f t="shared" si="23"/>
        <v>268.324</v>
      </c>
      <c r="G184" s="31">
        <f t="shared" si="24"/>
        <v>254.63400000000001</v>
      </c>
      <c r="H184" s="10"/>
      <c r="I184" s="67"/>
    </row>
    <row r="185" spans="1:9" ht="15.75">
      <c r="A185" s="17">
        <v>3</v>
      </c>
      <c r="B185" s="20" t="s">
        <v>94</v>
      </c>
      <c r="C185" s="29" t="s">
        <v>61</v>
      </c>
      <c r="D185" s="12">
        <v>377.31</v>
      </c>
      <c r="E185" s="46">
        <f t="shared" si="22"/>
        <v>371.65035</v>
      </c>
      <c r="F185" s="13">
        <f t="shared" si="23"/>
        <v>369.7638</v>
      </c>
      <c r="G185" s="31">
        <f t="shared" si="24"/>
        <v>350.8983</v>
      </c>
      <c r="H185" s="10"/>
      <c r="I185" s="67"/>
    </row>
    <row r="186" spans="1:9" ht="15.75">
      <c r="A186" s="17">
        <v>4</v>
      </c>
      <c r="B186" s="20" t="s">
        <v>95</v>
      </c>
      <c r="C186" s="29" t="s">
        <v>61</v>
      </c>
      <c r="D186" s="12">
        <v>477.81</v>
      </c>
      <c r="E186" s="46">
        <f t="shared" si="22"/>
        <v>470.64285</v>
      </c>
      <c r="F186" s="13">
        <f t="shared" si="23"/>
        <v>468.2538</v>
      </c>
      <c r="G186" s="31">
        <f t="shared" si="24"/>
        <v>444.36330000000004</v>
      </c>
      <c r="H186" s="10"/>
      <c r="I186" s="67"/>
    </row>
    <row r="187" spans="1:9" ht="15.75">
      <c r="A187" s="17">
        <v>5</v>
      </c>
      <c r="B187" s="20" t="s">
        <v>96</v>
      </c>
      <c r="C187" s="29" t="s">
        <v>61</v>
      </c>
      <c r="D187" s="12">
        <v>665.27</v>
      </c>
      <c r="E187" s="46">
        <f t="shared" si="22"/>
        <v>655.29095</v>
      </c>
      <c r="F187" s="13">
        <f t="shared" si="23"/>
        <v>651.9646</v>
      </c>
      <c r="G187" s="31">
        <f t="shared" si="24"/>
        <v>618.7011</v>
      </c>
      <c r="H187" s="10"/>
      <c r="I187" s="67"/>
    </row>
    <row r="188" spans="1:9" ht="15.75">
      <c r="A188" s="17">
        <v>6</v>
      </c>
      <c r="B188" s="20" t="s">
        <v>97</v>
      </c>
      <c r="C188" s="29" t="s">
        <v>61</v>
      </c>
      <c r="D188" s="12">
        <v>688.71</v>
      </c>
      <c r="E188" s="46">
        <f t="shared" si="22"/>
        <v>678.37935</v>
      </c>
      <c r="F188" s="13">
        <f t="shared" si="23"/>
        <v>674.9358</v>
      </c>
      <c r="G188" s="31">
        <f t="shared" si="24"/>
        <v>640.5003</v>
      </c>
      <c r="H188" s="10"/>
      <c r="I188" s="67"/>
    </row>
    <row r="189" spans="1:9" ht="15.75">
      <c r="A189" s="17">
        <v>7</v>
      </c>
      <c r="B189" s="20" t="s">
        <v>98</v>
      </c>
      <c r="C189" s="29" t="s">
        <v>61</v>
      </c>
      <c r="D189" s="12">
        <v>762.04</v>
      </c>
      <c r="E189" s="46">
        <f t="shared" si="22"/>
        <v>750.6093999999999</v>
      </c>
      <c r="F189" s="13">
        <f t="shared" si="23"/>
        <v>746.7991999999999</v>
      </c>
      <c r="G189" s="31">
        <f t="shared" si="24"/>
        <v>708.6972</v>
      </c>
      <c r="H189" s="10"/>
      <c r="I189" s="67"/>
    </row>
    <row r="190" spans="1:9" ht="15.75">
      <c r="A190" s="17"/>
      <c r="B190" s="20"/>
      <c r="C190" s="29"/>
      <c r="D190" s="12"/>
      <c r="E190" s="46">
        <f t="shared" si="20"/>
      </c>
      <c r="F190" s="13">
        <f t="shared" si="21"/>
      </c>
      <c r="G190" s="31">
        <f>IF(F190="","",D190*0.9)</f>
      </c>
      <c r="H190" s="10"/>
      <c r="I190" s="67"/>
    </row>
    <row r="191" spans="1:9" ht="15.75">
      <c r="A191" s="52"/>
      <c r="B191" s="26"/>
      <c r="C191" s="85" t="s">
        <v>99</v>
      </c>
      <c r="D191" s="27"/>
      <c r="E191" s="27"/>
      <c r="F191" s="27"/>
      <c r="G191" s="28"/>
      <c r="H191" s="10"/>
      <c r="I191" s="67"/>
    </row>
    <row r="192" spans="1:9" ht="15.75">
      <c r="A192" s="17">
        <v>1</v>
      </c>
      <c r="B192" s="20" t="s">
        <v>68</v>
      </c>
      <c r="C192" s="29" t="s">
        <v>61</v>
      </c>
      <c r="D192" s="12">
        <v>10.95</v>
      </c>
      <c r="E192" s="46">
        <f t="shared" si="20"/>
        <v>10.67625</v>
      </c>
      <c r="F192" s="13">
        <f t="shared" si="21"/>
        <v>10.402499999999998</v>
      </c>
      <c r="G192" s="31">
        <f>IF(F192="","",D192*0.82)</f>
        <v>8.979</v>
      </c>
      <c r="H192" s="10"/>
      <c r="I192" s="67"/>
    </row>
    <row r="193" spans="1:9" ht="15.75">
      <c r="A193" s="17">
        <v>2</v>
      </c>
      <c r="B193" s="20" t="s">
        <v>100</v>
      </c>
      <c r="C193" s="29" t="s">
        <v>61</v>
      </c>
      <c r="D193" s="12">
        <v>16.67</v>
      </c>
      <c r="E193" s="46">
        <f t="shared" si="20"/>
        <v>16.25325</v>
      </c>
      <c r="F193" s="13">
        <f t="shared" si="21"/>
        <v>15.836500000000001</v>
      </c>
      <c r="G193" s="31">
        <f aca="true" t="shared" si="25" ref="G193:G207">IF(F193="","",D193*0.82)</f>
        <v>13.669400000000001</v>
      </c>
      <c r="H193" s="10"/>
      <c r="I193" s="67"/>
    </row>
    <row r="194" spans="1:9" ht="15.75">
      <c r="A194" s="17">
        <v>3</v>
      </c>
      <c r="B194" s="20" t="s">
        <v>69</v>
      </c>
      <c r="C194" s="29" t="s">
        <v>61</v>
      </c>
      <c r="D194" s="12">
        <v>19.66</v>
      </c>
      <c r="E194" s="46">
        <f t="shared" si="20"/>
        <v>19.168499999999998</v>
      </c>
      <c r="F194" s="13">
        <f t="shared" si="21"/>
        <v>18.677</v>
      </c>
      <c r="G194" s="31">
        <f t="shared" si="25"/>
        <v>16.121199999999998</v>
      </c>
      <c r="H194" s="10"/>
      <c r="I194" s="67"/>
    </row>
    <row r="195" spans="1:9" ht="15.75">
      <c r="A195" s="17">
        <v>4</v>
      </c>
      <c r="B195" s="20" t="s">
        <v>54</v>
      </c>
      <c r="C195" s="29" t="s">
        <v>61</v>
      </c>
      <c r="D195" s="12">
        <v>33.1</v>
      </c>
      <c r="E195" s="46">
        <f t="shared" si="20"/>
        <v>32.2725</v>
      </c>
      <c r="F195" s="13">
        <f t="shared" si="21"/>
        <v>31.445</v>
      </c>
      <c r="G195" s="31">
        <f t="shared" si="25"/>
        <v>27.142</v>
      </c>
      <c r="H195" s="10"/>
      <c r="I195" s="67"/>
    </row>
    <row r="196" spans="1:9" ht="15.75">
      <c r="A196" s="17">
        <v>5</v>
      </c>
      <c r="B196" s="20" t="s">
        <v>55</v>
      </c>
      <c r="C196" s="29" t="s">
        <v>61</v>
      </c>
      <c r="D196" s="12">
        <v>37.46</v>
      </c>
      <c r="E196" s="46">
        <f t="shared" si="20"/>
        <v>36.5235</v>
      </c>
      <c r="F196" s="13">
        <f t="shared" si="21"/>
        <v>35.586999999999996</v>
      </c>
      <c r="G196" s="31">
        <f t="shared" si="25"/>
        <v>30.7172</v>
      </c>
      <c r="H196" s="10"/>
      <c r="I196" s="67"/>
    </row>
    <row r="197" spans="1:9" ht="15.75">
      <c r="A197" s="49">
        <v>6</v>
      </c>
      <c r="B197" s="50" t="s">
        <v>56</v>
      </c>
      <c r="C197" s="66" t="s">
        <v>61</v>
      </c>
      <c r="D197" s="51">
        <v>47.28</v>
      </c>
      <c r="E197" s="46">
        <f t="shared" si="20"/>
        <v>46.098</v>
      </c>
      <c r="F197" s="82">
        <f t="shared" si="21"/>
        <v>44.916</v>
      </c>
      <c r="G197" s="83">
        <f t="shared" si="25"/>
        <v>38.7696</v>
      </c>
      <c r="H197" s="10"/>
      <c r="I197" s="67"/>
    </row>
    <row r="198" spans="1:9" ht="15.75">
      <c r="A198" s="49">
        <v>7</v>
      </c>
      <c r="B198" s="50" t="s">
        <v>57</v>
      </c>
      <c r="C198" s="66" t="s">
        <v>61</v>
      </c>
      <c r="D198" s="51">
        <v>59.73</v>
      </c>
      <c r="E198" s="46">
        <f t="shared" si="20"/>
        <v>58.236749999999994</v>
      </c>
      <c r="F198" s="82">
        <f t="shared" si="21"/>
        <v>56.7435</v>
      </c>
      <c r="G198" s="83">
        <f t="shared" si="25"/>
        <v>48.97859999999999</v>
      </c>
      <c r="H198" s="10"/>
      <c r="I198" s="67"/>
    </row>
    <row r="199" spans="1:9" ht="15.75">
      <c r="A199" s="49">
        <v>8</v>
      </c>
      <c r="B199" s="50" t="s">
        <v>58</v>
      </c>
      <c r="C199" s="66" t="s">
        <v>61</v>
      </c>
      <c r="D199" s="51">
        <v>74.91</v>
      </c>
      <c r="E199" s="46">
        <f t="shared" si="20"/>
        <v>73.03725</v>
      </c>
      <c r="F199" s="82">
        <f t="shared" si="21"/>
        <v>71.16449999999999</v>
      </c>
      <c r="G199" s="83">
        <f t="shared" si="25"/>
        <v>61.426199999999994</v>
      </c>
      <c r="H199" s="10"/>
      <c r="I199" s="67"/>
    </row>
    <row r="200" spans="1:9" ht="15.75">
      <c r="A200" s="49">
        <v>9</v>
      </c>
      <c r="B200" s="50" t="s">
        <v>59</v>
      </c>
      <c r="C200" s="66" t="s">
        <v>61</v>
      </c>
      <c r="D200" s="51">
        <v>94.82</v>
      </c>
      <c r="E200" s="46">
        <f t="shared" si="20"/>
        <v>92.44949999999999</v>
      </c>
      <c r="F200" s="82">
        <f t="shared" si="21"/>
        <v>90.079</v>
      </c>
      <c r="G200" s="83">
        <f t="shared" si="25"/>
        <v>77.7524</v>
      </c>
      <c r="H200" s="10"/>
      <c r="I200" s="67"/>
    </row>
    <row r="201" spans="1:9" ht="15.75">
      <c r="A201" s="49">
        <v>10</v>
      </c>
      <c r="B201" s="50" t="s">
        <v>101</v>
      </c>
      <c r="C201" s="66" t="s">
        <v>61</v>
      </c>
      <c r="D201" s="51">
        <v>121.33</v>
      </c>
      <c r="E201" s="46">
        <f t="shared" si="20"/>
        <v>118.29674999999999</v>
      </c>
      <c r="F201" s="82">
        <f t="shared" si="21"/>
        <v>115.2635</v>
      </c>
      <c r="G201" s="83">
        <f t="shared" si="25"/>
        <v>99.49059999999999</v>
      </c>
      <c r="H201" s="10"/>
      <c r="I201" s="67"/>
    </row>
    <row r="202" spans="1:9" ht="15.75">
      <c r="A202" s="49">
        <v>11</v>
      </c>
      <c r="B202" s="50" t="s">
        <v>102</v>
      </c>
      <c r="C202" s="66" t="s">
        <v>61</v>
      </c>
      <c r="D202" s="51">
        <v>146.84</v>
      </c>
      <c r="E202" s="46">
        <f t="shared" si="20"/>
        <v>143.169</v>
      </c>
      <c r="F202" s="82">
        <f t="shared" si="21"/>
        <v>139.498</v>
      </c>
      <c r="G202" s="83">
        <f t="shared" si="25"/>
        <v>120.4088</v>
      </c>
      <c r="H202" s="10"/>
      <c r="I202" s="67"/>
    </row>
    <row r="203" spans="1:9" ht="15.75">
      <c r="A203" s="49">
        <v>12</v>
      </c>
      <c r="B203" s="50" t="s">
        <v>60</v>
      </c>
      <c r="C203" s="66" t="s">
        <v>61</v>
      </c>
      <c r="D203" s="51">
        <v>223.87</v>
      </c>
      <c r="E203" s="46">
        <f>IF(D203="","",D203*0.985)</f>
        <v>220.51195</v>
      </c>
      <c r="F203" s="82">
        <f>IF(E203="","",D203*0.98)</f>
        <v>219.3926</v>
      </c>
      <c r="G203" s="83">
        <f t="shared" si="25"/>
        <v>183.5734</v>
      </c>
      <c r="H203" s="10"/>
      <c r="I203" s="67"/>
    </row>
    <row r="204" spans="1:9" ht="15.75">
      <c r="A204" s="49">
        <v>13</v>
      </c>
      <c r="B204" s="50" t="s">
        <v>93</v>
      </c>
      <c r="C204" s="66" t="s">
        <v>61</v>
      </c>
      <c r="D204" s="51">
        <v>394.23</v>
      </c>
      <c r="E204" s="46">
        <f>IF(D204="","",D204*0.985)</f>
        <v>388.31655</v>
      </c>
      <c r="F204" s="82">
        <f>IF(E204="","",D204*0.98)</f>
        <v>386.3454</v>
      </c>
      <c r="G204" s="83">
        <f t="shared" si="25"/>
        <v>323.2686</v>
      </c>
      <c r="H204" s="10"/>
      <c r="I204" s="67"/>
    </row>
    <row r="205" spans="1:9" ht="15.75">
      <c r="A205" s="49">
        <v>14</v>
      </c>
      <c r="B205" s="50" t="s">
        <v>94</v>
      </c>
      <c r="C205" s="66" t="s">
        <v>61</v>
      </c>
      <c r="D205" s="51">
        <v>502.74</v>
      </c>
      <c r="E205" s="46">
        <f>IF(D205="","",D205*0.985)</f>
        <v>495.1989</v>
      </c>
      <c r="F205" s="82">
        <f>IF(E205="","",D205*0.98)</f>
        <v>492.6852</v>
      </c>
      <c r="G205" s="83">
        <f t="shared" si="25"/>
        <v>412.2468</v>
      </c>
      <c r="H205" s="10"/>
      <c r="I205" s="67"/>
    </row>
    <row r="206" spans="1:9" ht="15.75">
      <c r="A206" s="49">
        <v>15</v>
      </c>
      <c r="B206" s="50" t="s">
        <v>95</v>
      </c>
      <c r="C206" s="66" t="s">
        <v>61</v>
      </c>
      <c r="D206" s="51">
        <v>594.7</v>
      </c>
      <c r="E206" s="46">
        <f>IF(D206="","",D206*0.985)</f>
        <v>585.7795</v>
      </c>
      <c r="F206" s="82">
        <f>IF(E206="","",D206*0.98)</f>
        <v>582.806</v>
      </c>
      <c r="G206" s="83">
        <f t="shared" si="25"/>
        <v>487.654</v>
      </c>
      <c r="H206" s="10"/>
      <c r="I206" s="67"/>
    </row>
    <row r="207" spans="1:9" ht="15.75">
      <c r="A207" s="49">
        <v>16</v>
      </c>
      <c r="B207" s="50" t="s">
        <v>96</v>
      </c>
      <c r="C207" s="66" t="s">
        <v>61</v>
      </c>
      <c r="D207" s="51">
        <v>755.97</v>
      </c>
      <c r="E207" s="46">
        <f>IF(D207="","",D207*0.985)</f>
        <v>744.63045</v>
      </c>
      <c r="F207" s="82">
        <f>IF(E207="","",D207*0.98)</f>
        <v>740.8506</v>
      </c>
      <c r="G207" s="83">
        <f t="shared" si="25"/>
        <v>619.8954</v>
      </c>
      <c r="H207" s="10"/>
      <c r="I207" s="67"/>
    </row>
    <row r="208" spans="1:9" ht="15.75">
      <c r="A208" s="17"/>
      <c r="B208" s="20"/>
      <c r="C208" s="29"/>
      <c r="D208" s="12"/>
      <c r="E208" s="46">
        <f t="shared" si="20"/>
      </c>
      <c r="F208" s="13">
        <f t="shared" si="21"/>
      </c>
      <c r="G208" s="31">
        <f>IF(F208="","",D208*0.9)</f>
      </c>
      <c r="H208" s="10"/>
      <c r="I208" s="67"/>
    </row>
    <row r="209" spans="1:9" ht="15.75">
      <c r="A209" s="52"/>
      <c r="B209" s="26"/>
      <c r="C209" s="85" t="s">
        <v>103</v>
      </c>
      <c r="D209" s="27"/>
      <c r="E209" s="27"/>
      <c r="F209" s="27"/>
      <c r="G209" s="28"/>
      <c r="H209" s="10"/>
      <c r="I209" s="67"/>
    </row>
    <row r="210" spans="1:9" ht="15.75">
      <c r="A210" s="17">
        <v>1</v>
      </c>
      <c r="B210" s="20" t="s">
        <v>55</v>
      </c>
      <c r="C210" s="29" t="s">
        <v>61</v>
      </c>
      <c r="D210" s="12">
        <v>41.03</v>
      </c>
      <c r="E210" s="46">
        <f t="shared" si="20"/>
        <v>40.00425</v>
      </c>
      <c r="F210" s="13">
        <f t="shared" si="21"/>
        <v>38.9785</v>
      </c>
      <c r="G210" s="31">
        <f aca="true" t="shared" si="26" ref="G210:G215">IF(F210="","",D210*0.9)</f>
        <v>36.927</v>
      </c>
      <c r="H210" s="10"/>
      <c r="I210" s="67"/>
    </row>
    <row r="211" spans="1:9" ht="15.75">
      <c r="A211" s="17">
        <v>2</v>
      </c>
      <c r="B211" s="20" t="s">
        <v>56</v>
      </c>
      <c r="C211" s="29" t="s">
        <v>61</v>
      </c>
      <c r="D211" s="12">
        <v>48.73</v>
      </c>
      <c r="E211" s="46">
        <f t="shared" si="20"/>
        <v>47.51175</v>
      </c>
      <c r="F211" s="13">
        <f t="shared" si="21"/>
        <v>46.293499999999995</v>
      </c>
      <c r="G211" s="31">
        <f t="shared" si="26"/>
        <v>43.857</v>
      </c>
      <c r="H211" s="10"/>
      <c r="I211" s="67"/>
    </row>
    <row r="212" spans="1:9" ht="15.75">
      <c r="A212" s="17">
        <v>3</v>
      </c>
      <c r="B212" s="20" t="s">
        <v>57</v>
      </c>
      <c r="C212" s="29" t="s">
        <v>61</v>
      </c>
      <c r="D212" s="12">
        <v>65</v>
      </c>
      <c r="E212" s="46">
        <f t="shared" si="20"/>
        <v>63.375</v>
      </c>
      <c r="F212" s="13">
        <f t="shared" si="21"/>
        <v>61.75</v>
      </c>
      <c r="G212" s="31">
        <f t="shared" si="26"/>
        <v>58.5</v>
      </c>
      <c r="H212" s="10"/>
      <c r="I212" s="67"/>
    </row>
    <row r="213" spans="1:9" ht="15.75">
      <c r="A213" s="17">
        <v>4</v>
      </c>
      <c r="B213" s="20" t="s">
        <v>58</v>
      </c>
      <c r="C213" s="29" t="s">
        <v>61</v>
      </c>
      <c r="D213" s="12">
        <v>83.39</v>
      </c>
      <c r="E213" s="46">
        <f t="shared" si="20"/>
        <v>81.30525</v>
      </c>
      <c r="F213" s="13">
        <f t="shared" si="21"/>
        <v>79.2205</v>
      </c>
      <c r="G213" s="31">
        <f t="shared" si="26"/>
        <v>75.051</v>
      </c>
      <c r="H213" s="10"/>
      <c r="I213" s="67"/>
    </row>
    <row r="214" spans="1:9" ht="15.75">
      <c r="A214" s="17">
        <v>5</v>
      </c>
      <c r="B214" s="20" t="s">
        <v>59</v>
      </c>
      <c r="C214" s="29" t="s">
        <v>61</v>
      </c>
      <c r="D214" s="12">
        <v>109.93</v>
      </c>
      <c r="E214" s="46">
        <f t="shared" si="20"/>
        <v>107.18175000000001</v>
      </c>
      <c r="F214" s="13">
        <f t="shared" si="21"/>
        <v>104.4335</v>
      </c>
      <c r="G214" s="31">
        <f t="shared" si="26"/>
        <v>98.93700000000001</v>
      </c>
      <c r="H214" s="10"/>
      <c r="I214" s="67"/>
    </row>
    <row r="215" spans="1:9" ht="15.75">
      <c r="A215" s="17">
        <v>6</v>
      </c>
      <c r="B215" s="20" t="s">
        <v>101</v>
      </c>
      <c r="C215" s="29" t="s">
        <v>61</v>
      </c>
      <c r="D215" s="12">
        <v>137.87</v>
      </c>
      <c r="E215" s="46">
        <f t="shared" si="20"/>
        <v>134.42325</v>
      </c>
      <c r="F215" s="13">
        <f t="shared" si="21"/>
        <v>130.9765</v>
      </c>
      <c r="G215" s="31">
        <f t="shared" si="26"/>
        <v>124.08300000000001</v>
      </c>
      <c r="H215" s="10"/>
      <c r="I215" s="67"/>
    </row>
    <row r="216" spans="1:9" ht="15.75">
      <c r="A216" s="17">
        <v>7</v>
      </c>
      <c r="B216" s="20" t="s">
        <v>102</v>
      </c>
      <c r="C216" s="29" t="s">
        <v>61</v>
      </c>
      <c r="D216" s="12">
        <v>190.16</v>
      </c>
      <c r="E216" s="46">
        <f>IF(D216="","",D216*0.985)</f>
        <v>187.3076</v>
      </c>
      <c r="F216" s="13">
        <f>IF(E216="","",D216*0.98)</f>
        <v>186.3568</v>
      </c>
      <c r="G216" s="31">
        <f>IF(F216="","",D216*0.93)</f>
        <v>176.8488</v>
      </c>
      <c r="H216" s="10"/>
      <c r="I216" s="67"/>
    </row>
    <row r="217" spans="1:9" ht="15.75">
      <c r="A217" s="17">
        <v>8</v>
      </c>
      <c r="B217" s="20" t="s">
        <v>60</v>
      </c>
      <c r="C217" s="29" t="s">
        <v>61</v>
      </c>
      <c r="D217" s="12">
        <v>351.29</v>
      </c>
      <c r="E217" s="46">
        <f>IF(D217="","",D217*0.985)</f>
        <v>346.02065</v>
      </c>
      <c r="F217" s="13">
        <f>IF(E217="","",D217*0.98)</f>
        <v>344.2642</v>
      </c>
      <c r="G217" s="31">
        <f>IF(F217="","",D217*0.93)</f>
        <v>326.69970000000006</v>
      </c>
      <c r="H217" s="10"/>
      <c r="I217" s="67"/>
    </row>
    <row r="218" spans="1:9" ht="15.75">
      <c r="A218" s="17">
        <v>9</v>
      </c>
      <c r="B218" s="20" t="s">
        <v>93</v>
      </c>
      <c r="C218" s="29" t="s">
        <v>61</v>
      </c>
      <c r="D218" s="12">
        <v>465.89</v>
      </c>
      <c r="E218" s="46">
        <f>IF(D218="","",D218*0.985)</f>
        <v>458.90164999999996</v>
      </c>
      <c r="F218" s="13">
        <f>IF(E218="","",D218*0.98)</f>
        <v>456.57219999999995</v>
      </c>
      <c r="G218" s="31">
        <f>IF(F218="","",D218*0.93)</f>
        <v>433.27770000000004</v>
      </c>
      <c r="H218" s="10"/>
      <c r="I218" s="67"/>
    </row>
    <row r="219" spans="1:9" ht="15.75">
      <c r="A219" s="17"/>
      <c r="B219" s="20"/>
      <c r="C219" s="29"/>
      <c r="D219" s="12">
        <f>IF(E219="","",E219/1.2)</f>
      </c>
      <c r="E219" s="24"/>
      <c r="F219" s="13">
        <f>IF(G219="","",G219/1.2)</f>
      </c>
      <c r="G219" s="32"/>
      <c r="H219" s="10"/>
      <c r="I219" s="67"/>
    </row>
    <row r="220" spans="1:9" ht="15.75">
      <c r="A220" s="25"/>
      <c r="B220" s="26"/>
      <c r="C220" s="85" t="s">
        <v>78</v>
      </c>
      <c r="D220" s="27"/>
      <c r="E220" s="27"/>
      <c r="F220" s="27"/>
      <c r="G220" s="28"/>
      <c r="H220" s="10"/>
      <c r="I220" s="67"/>
    </row>
    <row r="221" spans="1:9" ht="15.75" customHeight="1">
      <c r="A221" s="17">
        <v>1</v>
      </c>
      <c r="B221" s="20" t="s">
        <v>9</v>
      </c>
      <c r="C221" s="29" t="s">
        <v>35</v>
      </c>
      <c r="D221" s="12">
        <v>33.67</v>
      </c>
      <c r="E221" s="46">
        <f>IF(D221="","",D221*0.975)</f>
        <v>32.828250000000004</v>
      </c>
      <c r="F221" s="13">
        <f>IF(E221="","",D221*0.95)</f>
        <v>31.9865</v>
      </c>
      <c r="G221" s="31">
        <f>IF(F221="","",D221*0.9)</f>
        <v>30.303</v>
      </c>
      <c r="H221" s="10"/>
      <c r="I221" s="67"/>
    </row>
    <row r="222" spans="1:9" ht="15.75" customHeight="1">
      <c r="A222" s="17">
        <f>IF(B221="","",A221+1)</f>
        <v>2</v>
      </c>
      <c r="B222" s="20" t="s">
        <v>10</v>
      </c>
      <c r="C222" s="29" t="s">
        <v>35</v>
      </c>
      <c r="D222" s="12">
        <v>37.03</v>
      </c>
      <c r="E222" s="46">
        <f>IF(D222="","",D222*0.975)</f>
        <v>36.10425</v>
      </c>
      <c r="F222" s="13">
        <f>IF(E222="","",D222*0.95)</f>
        <v>35.1785</v>
      </c>
      <c r="G222" s="31">
        <f>IF(F222="","",D222*0.9)</f>
        <v>33.327000000000005</v>
      </c>
      <c r="H222" s="10"/>
      <c r="I222" s="67"/>
    </row>
    <row r="223" spans="1:12" ht="15.75" customHeight="1">
      <c r="A223" s="17">
        <f>IF(B222="","",A222+1)</f>
        <v>3</v>
      </c>
      <c r="B223" s="20" t="s">
        <v>11</v>
      </c>
      <c r="C223" s="29" t="s">
        <v>35</v>
      </c>
      <c r="D223" s="12">
        <v>53.35</v>
      </c>
      <c r="E223" s="46">
        <f>IF(D223="","",D223*0.975)</f>
        <v>52.01625</v>
      </c>
      <c r="F223" s="13">
        <f>IF(E223="","",D223*0.95)</f>
        <v>50.6825</v>
      </c>
      <c r="G223" s="31">
        <f>IF(F223="","",D223*0.9)</f>
        <v>48.015</v>
      </c>
      <c r="H223" s="10"/>
      <c r="I223" s="67"/>
      <c r="J223" s="1"/>
      <c r="K223" s="1"/>
      <c r="L223" s="1"/>
    </row>
    <row r="224" spans="1:12" ht="15.75" customHeight="1">
      <c r="A224" s="17">
        <f>IF(B223="","",A223+1)</f>
        <v>4</v>
      </c>
      <c r="B224" s="20" t="s">
        <v>12</v>
      </c>
      <c r="C224" s="29" t="s">
        <v>35</v>
      </c>
      <c r="D224" s="12">
        <v>64.42</v>
      </c>
      <c r="E224" s="46">
        <f>IF(D224="","",D224*0.975)</f>
        <v>62.8095</v>
      </c>
      <c r="F224" s="13">
        <f>IF(E224="","",D224*0.95)</f>
        <v>61.199</v>
      </c>
      <c r="G224" s="31">
        <f>IF(F224="","",D224*0.9)</f>
        <v>57.978</v>
      </c>
      <c r="H224" s="10"/>
      <c r="I224" s="67"/>
      <c r="J224" s="1"/>
      <c r="K224" s="1"/>
      <c r="L224" s="1"/>
    </row>
    <row r="225" spans="1:12" ht="15.75" customHeight="1">
      <c r="A225" s="17">
        <f>IF(B224="","",A224+1)</f>
        <v>5</v>
      </c>
      <c r="B225" s="20" t="s">
        <v>13</v>
      </c>
      <c r="C225" s="29" t="s">
        <v>35</v>
      </c>
      <c r="D225" s="12">
        <v>95.61</v>
      </c>
      <c r="E225" s="46">
        <f>IF(D225="","",D225*0.975)</f>
        <v>93.21974999999999</v>
      </c>
      <c r="F225" s="13">
        <f>IF(E225="","",D225*0.95)</f>
        <v>90.8295</v>
      </c>
      <c r="G225" s="31">
        <f>IF(F225="","",D225*0.9)</f>
        <v>86.049</v>
      </c>
      <c r="H225" s="10"/>
      <c r="I225" s="67"/>
      <c r="J225" s="1"/>
      <c r="K225" s="1"/>
      <c r="L225" s="1"/>
    </row>
    <row r="226" spans="1:12" ht="15.75" customHeight="1">
      <c r="A226" s="17"/>
      <c r="B226" s="20"/>
      <c r="C226" s="29"/>
      <c r="D226" s="12"/>
      <c r="E226" s="46"/>
      <c r="F226" s="13"/>
      <c r="G226" s="31"/>
      <c r="H226" s="10"/>
      <c r="I226" s="67"/>
      <c r="J226" s="1"/>
      <c r="K226" s="1"/>
      <c r="L226" s="1"/>
    </row>
    <row r="227" spans="1:12" ht="15.75" customHeight="1">
      <c r="A227" s="17"/>
      <c r="B227" s="20"/>
      <c r="C227" s="29"/>
      <c r="D227" s="12"/>
      <c r="E227" s="46"/>
      <c r="F227" s="13"/>
      <c r="G227" s="31"/>
      <c r="H227" s="10"/>
      <c r="I227" s="67"/>
      <c r="J227" s="1"/>
      <c r="K227" s="1"/>
      <c r="L227" s="1"/>
    </row>
    <row r="228" spans="1:12" ht="15.75" customHeight="1">
      <c r="A228" s="17"/>
      <c r="B228" s="20"/>
      <c r="C228" s="29"/>
      <c r="D228" s="12"/>
      <c r="E228" s="46"/>
      <c r="F228" s="13"/>
      <c r="G228" s="31"/>
      <c r="H228" s="10"/>
      <c r="I228" s="67"/>
      <c r="J228" s="1"/>
      <c r="K228" s="1"/>
      <c r="L228" s="1"/>
    </row>
    <row r="229" spans="1:12" ht="15.75" customHeight="1">
      <c r="A229" s="17"/>
      <c r="B229" s="20"/>
      <c r="C229" s="29"/>
      <c r="D229" s="12"/>
      <c r="E229" s="46"/>
      <c r="F229" s="13"/>
      <c r="G229" s="31"/>
      <c r="H229" s="10"/>
      <c r="I229" s="67"/>
      <c r="J229" s="1"/>
      <c r="K229" s="1"/>
      <c r="L229" s="1"/>
    </row>
    <row r="230" spans="1:12" ht="15.75" customHeight="1">
      <c r="A230" s="25"/>
      <c r="B230" s="26"/>
      <c r="C230" s="85" t="s">
        <v>79</v>
      </c>
      <c r="D230" s="27"/>
      <c r="E230" s="27"/>
      <c r="F230" s="27"/>
      <c r="G230" s="28"/>
      <c r="H230" s="10"/>
      <c r="I230" s="67"/>
      <c r="J230" s="1"/>
      <c r="K230" s="1"/>
      <c r="L230" s="1"/>
    </row>
    <row r="231" spans="1:12" ht="15.75" customHeight="1">
      <c r="A231" s="17">
        <v>1</v>
      </c>
      <c r="B231" s="20" t="s">
        <v>62</v>
      </c>
      <c r="C231" s="29" t="s">
        <v>66</v>
      </c>
      <c r="D231" s="12">
        <v>22.04</v>
      </c>
      <c r="E231" s="46">
        <f>IF(D231="","",D231*0.975)</f>
        <v>21.488999999999997</v>
      </c>
      <c r="F231" s="13">
        <f>IF(E231="","",D231*0.95)</f>
        <v>20.938</v>
      </c>
      <c r="G231" s="31">
        <f>IF(F231="","",D231*0.9)</f>
        <v>19.836</v>
      </c>
      <c r="H231" s="10"/>
      <c r="I231" s="67"/>
      <c r="J231" s="1"/>
      <c r="K231" s="1"/>
      <c r="L231" s="1"/>
    </row>
    <row r="232" spans="1:12" ht="15.75" customHeight="1">
      <c r="A232" s="17">
        <v>2</v>
      </c>
      <c r="B232" s="20" t="s">
        <v>63</v>
      </c>
      <c r="C232" s="29" t="s">
        <v>66</v>
      </c>
      <c r="D232" s="12">
        <v>29.56</v>
      </c>
      <c r="E232" s="46">
        <f aca="true" t="shared" si="27" ref="E232:E237">IF(D232="","",D232*0.975)</f>
        <v>28.820999999999998</v>
      </c>
      <c r="F232" s="13">
        <f aca="true" t="shared" si="28" ref="F232:F237">IF(E232="","",D232*0.95)</f>
        <v>28.081999999999997</v>
      </c>
      <c r="G232" s="31">
        <f aca="true" t="shared" si="29" ref="G232:G237">IF(F232="","",D232*0.9)</f>
        <v>26.604</v>
      </c>
      <c r="H232" s="10"/>
      <c r="I232" s="67"/>
      <c r="J232" s="1"/>
      <c r="K232" s="1"/>
      <c r="L232" s="1"/>
    </row>
    <row r="233" spans="1:12" ht="15.75" customHeight="1">
      <c r="A233" s="17">
        <v>3</v>
      </c>
      <c r="B233" s="20" t="s">
        <v>64</v>
      </c>
      <c r="C233" s="29" t="s">
        <v>67</v>
      </c>
      <c r="D233" s="12">
        <v>90.88</v>
      </c>
      <c r="E233" s="46">
        <f t="shared" si="27"/>
        <v>88.60799999999999</v>
      </c>
      <c r="F233" s="13">
        <f t="shared" si="28"/>
        <v>86.336</v>
      </c>
      <c r="G233" s="31">
        <f t="shared" si="29"/>
        <v>81.792</v>
      </c>
      <c r="H233" s="10"/>
      <c r="I233" s="67"/>
      <c r="J233" s="1"/>
      <c r="K233" s="1"/>
      <c r="L233" s="1"/>
    </row>
    <row r="234" spans="1:12" ht="15.75" customHeight="1">
      <c r="A234" s="17">
        <v>4</v>
      </c>
      <c r="B234" s="20" t="s">
        <v>65</v>
      </c>
      <c r="C234" s="29" t="s">
        <v>67</v>
      </c>
      <c r="D234" s="12">
        <v>120.56</v>
      </c>
      <c r="E234" s="46">
        <f t="shared" si="27"/>
        <v>117.546</v>
      </c>
      <c r="F234" s="13">
        <f t="shared" si="28"/>
        <v>114.532</v>
      </c>
      <c r="G234" s="31">
        <f t="shared" si="29"/>
        <v>108.504</v>
      </c>
      <c r="H234" s="10"/>
      <c r="I234" s="67"/>
      <c r="J234" s="1"/>
      <c r="K234" s="1"/>
      <c r="L234" s="1"/>
    </row>
    <row r="235" spans="1:12" ht="15.75" customHeight="1">
      <c r="A235" s="17"/>
      <c r="B235" s="20"/>
      <c r="C235" s="29"/>
      <c r="D235" s="12"/>
      <c r="E235" s="46">
        <f t="shared" si="27"/>
      </c>
      <c r="F235" s="13">
        <f t="shared" si="28"/>
      </c>
      <c r="G235" s="31">
        <f t="shared" si="29"/>
      </c>
      <c r="H235" s="10"/>
      <c r="I235" s="67"/>
      <c r="J235" s="1"/>
      <c r="K235" s="1"/>
      <c r="L235" s="1"/>
    </row>
    <row r="236" spans="1:12" ht="15.75" customHeight="1">
      <c r="A236" s="17"/>
      <c r="B236" s="20"/>
      <c r="C236" s="29"/>
      <c r="D236" s="12"/>
      <c r="E236" s="46">
        <f t="shared" si="27"/>
      </c>
      <c r="F236" s="13">
        <f t="shared" si="28"/>
      </c>
      <c r="G236" s="31">
        <f t="shared" si="29"/>
      </c>
      <c r="H236" s="10"/>
      <c r="I236" s="67"/>
      <c r="J236" s="1"/>
      <c r="K236" s="1"/>
      <c r="L236" s="1"/>
    </row>
    <row r="237" spans="1:12" ht="15.75" customHeight="1" thickBot="1">
      <c r="A237" s="33"/>
      <c r="B237" s="34"/>
      <c r="C237" s="35"/>
      <c r="D237" s="36"/>
      <c r="E237" s="86">
        <f t="shared" si="27"/>
      </c>
      <c r="F237" s="38">
        <f t="shared" si="28"/>
      </c>
      <c r="G237" s="87">
        <f t="shared" si="29"/>
      </c>
      <c r="H237" s="10"/>
      <c r="I237" s="67"/>
      <c r="J237" s="1"/>
      <c r="K237" s="1"/>
      <c r="L237" s="1"/>
    </row>
    <row r="238" spans="1:9" ht="15.75">
      <c r="A238" s="1"/>
      <c r="B238" s="1"/>
      <c r="C238" s="1"/>
      <c r="D238" s="1"/>
      <c r="E238" s="1"/>
      <c r="F238" s="1"/>
      <c r="G238" s="1"/>
      <c r="I238" s="67"/>
    </row>
    <row r="239" spans="1:16" ht="18.75">
      <c r="A239" s="65" t="s">
        <v>165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8.75">
      <c r="A240" s="64" t="s">
        <v>166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</sheetData>
  <sheetProtection/>
  <mergeCells count="3">
    <mergeCell ref="H11:H144"/>
    <mergeCell ref="A13:G13"/>
    <mergeCell ref="A26:G26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2010-08-27T04:02:31Z</dcterms:modified>
  <cp:category/>
  <cp:version/>
  <cp:contentType/>
  <cp:contentStatus/>
</cp:coreProperties>
</file>